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2"/>
  </bookViews>
  <sheets>
    <sheet name="ANNUITET" sheetId="1" r:id="rId1"/>
    <sheet name="Låneberegner Fjernvarme Fyn" sheetId="2" r:id="rId2"/>
    <sheet name="Låneberegner" sheetId="3" r:id="rId3"/>
  </sheets>
  <definedNames/>
  <calcPr fullCalcOnLoad="1"/>
</workbook>
</file>

<file path=xl/sharedStrings.xml><?xml version="1.0" encoding="utf-8"?>
<sst xmlns="http://schemas.openxmlformats.org/spreadsheetml/2006/main" count="99" uniqueCount="52">
  <si>
    <t>Hovedstol</t>
  </si>
  <si>
    <t>rente</t>
  </si>
  <si>
    <t>AFDRAG</t>
  </si>
  <si>
    <t>RENTE</t>
  </si>
  <si>
    <t>Restgæld</t>
  </si>
  <si>
    <t>Antal terminer</t>
  </si>
  <si>
    <t>Månedlig ydelse</t>
  </si>
  <si>
    <t xml:space="preserve">   Skriv 0,0-tal   eller   %</t>
  </si>
  <si>
    <t>Tabel  :   Regneark til opstilling af annuitet. Tallene kan ændres og konsekvensberegning foretages derved automatisk</t>
  </si>
  <si>
    <t>ALMINDELIGT ANNUITETSLÅN</t>
  </si>
  <si>
    <t>PAUSELÅN - Første ti år afdragsfri</t>
  </si>
  <si>
    <t>År/Termin</t>
  </si>
  <si>
    <t>Mdl. Ydelse</t>
  </si>
  <si>
    <t>Brutto</t>
  </si>
  <si>
    <t>Netto</t>
  </si>
  <si>
    <t>Årl.ydelse efter ti år</t>
  </si>
  <si>
    <t>Hovedstol:</t>
  </si>
  <si>
    <t>Opstilling med kvartalsydelse:</t>
  </si>
  <si>
    <t>Fra række 53 opstilling med kvartalsydelse</t>
  </si>
  <si>
    <t>Kvartalsydelse:</t>
  </si>
  <si>
    <t>Årligt</t>
  </si>
  <si>
    <t>Mdl ydelse eft. 10 år:</t>
  </si>
  <si>
    <t>Restgæld ultimo</t>
  </si>
  <si>
    <t>(15 årigt lån)</t>
  </si>
  <si>
    <t>Mdl bruttoydelse:</t>
  </si>
  <si>
    <t>I kr</t>
  </si>
  <si>
    <t xml:space="preserve">Årlig netto </t>
  </si>
  <si>
    <t>33 pct skat</t>
  </si>
  <si>
    <t>Månedlig</t>
  </si>
  <si>
    <t>Hovedstol primo</t>
  </si>
  <si>
    <t>Perioder 4*15:</t>
  </si>
  <si>
    <t>Rente årlig:</t>
  </si>
  <si>
    <t>Rente pr kvartal:</t>
  </si>
  <si>
    <t>Ydelse</t>
  </si>
  <si>
    <t>Rente</t>
  </si>
  <si>
    <t>Afdrag</t>
  </si>
  <si>
    <t>Beregning kvartaler og primo/ultimoopstilling:</t>
  </si>
  <si>
    <t>I alt</t>
  </si>
  <si>
    <t>Skatteværdi</t>
  </si>
  <si>
    <t xml:space="preserve">Ydelse </t>
  </si>
  <si>
    <t>netto</t>
  </si>
  <si>
    <t>Lånebeløb:</t>
  </si>
  <si>
    <t>Antal kvartaler</t>
  </si>
  <si>
    <t>Årlig ydelse</t>
  </si>
  <si>
    <t>Tast:</t>
  </si>
  <si>
    <t>Rente:</t>
  </si>
  <si>
    <t>Løbetid:</t>
  </si>
  <si>
    <t>Beregning af ydelse på lån</t>
  </si>
  <si>
    <t>Løbetid i år *</t>
  </si>
  <si>
    <t xml:space="preserve"> *vælg den rente som står ud for den valgte løbetid</t>
  </si>
  <si>
    <t>Rente årlig *</t>
  </si>
  <si>
    <t>Eksempel: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</si>
</sst>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d/mmm/yy_)"/>
    <numFmt numFmtId="189" formatCode="0.0_)"/>
    <numFmt numFmtId="190" formatCode="0.0000"/>
    <numFmt numFmtId="191" formatCode="0.000"/>
    <numFmt numFmtId="192" formatCode="0_)"/>
    <numFmt numFmtId="193" formatCode="#,##0.0_);[Red]\(#,##0.0\)"/>
    <numFmt numFmtId="194" formatCode="0.00_)"/>
    <numFmt numFmtId="195" formatCode="&quot;kr&quot;\ #,##0"/>
    <numFmt numFmtId="196" formatCode="0.0"/>
    <numFmt numFmtId="197" formatCode="0.00000"/>
    <numFmt numFmtId="198" formatCode="#,##0.0"/>
  </numFmts>
  <fonts count="50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Courier"/>
      <family val="3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Courier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urier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ourier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Courier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92" fontId="0" fillId="0" borderId="0" xfId="0" applyNumberFormat="1" applyAlignment="1" applyProtection="1">
      <alignment horizontal="left"/>
      <protection/>
    </xf>
    <xf numFmtId="192" fontId="0" fillId="0" borderId="0" xfId="0" applyNumberFormat="1" applyAlignment="1">
      <alignment horizontal="left"/>
    </xf>
    <xf numFmtId="183" fontId="0" fillId="0" borderId="0" xfId="0" applyNumberForma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92" fontId="0" fillId="0" borderId="0" xfId="0" applyNumberFormat="1" applyAlignment="1" applyProtection="1">
      <alignment horizontal="right"/>
      <protection/>
    </xf>
    <xf numFmtId="193" fontId="5" fillId="0" borderId="0" xfId="0" applyNumberFormat="1" applyFont="1" applyAlignment="1" applyProtection="1">
      <alignment/>
      <protection/>
    </xf>
    <xf numFmtId="192" fontId="0" fillId="0" borderId="0" xfId="0" applyNumberFormat="1" applyAlignment="1" applyProtection="1">
      <alignment/>
      <protection/>
    </xf>
    <xf numFmtId="193" fontId="0" fillId="0" borderId="0" xfId="0" applyNumberFormat="1" applyAlignment="1">
      <alignment/>
    </xf>
    <xf numFmtId="193" fontId="0" fillId="0" borderId="0" xfId="0" applyNumberFormat="1" applyAlignment="1">
      <alignment horizontal="right"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95" fontId="5" fillId="0" borderId="0" xfId="0" applyNumberFormat="1" applyFont="1" applyAlignment="1" applyProtection="1">
      <alignment horizontal="left"/>
      <protection/>
    </xf>
    <xf numFmtId="192" fontId="2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194" fontId="0" fillId="0" borderId="0" xfId="0" applyNumberFormat="1" applyAlignment="1" applyProtection="1">
      <alignment/>
      <protection/>
    </xf>
    <xf numFmtId="192" fontId="0" fillId="0" borderId="0" xfId="0" applyNumberFormat="1" applyAlignment="1">
      <alignment/>
    </xf>
    <xf numFmtId="192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left"/>
      <protection/>
    </xf>
    <xf numFmtId="191" fontId="5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198" fontId="0" fillId="0" borderId="0" xfId="0" applyNumberFormat="1" applyAlignment="1" applyProtection="1">
      <alignment horizontal="left"/>
      <protection/>
    </xf>
    <xf numFmtId="3" fontId="5" fillId="16" borderId="0" xfId="0" applyNumberFormat="1" applyFont="1" applyFill="1" applyAlignment="1" applyProtection="1">
      <alignment horizontal="left"/>
      <protection/>
    </xf>
    <xf numFmtId="192" fontId="5" fillId="16" borderId="0" xfId="0" applyNumberFormat="1" applyFont="1" applyFill="1" applyAlignment="1" applyProtection="1">
      <alignment horizontal="left"/>
      <protection/>
    </xf>
    <xf numFmtId="0" fontId="7" fillId="1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2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right"/>
      <protection/>
    </xf>
    <xf numFmtId="198" fontId="0" fillId="0" borderId="0" xfId="0" applyNumberFormat="1" applyAlignment="1" applyProtection="1">
      <alignment horizontal="center"/>
      <protection/>
    </xf>
    <xf numFmtId="192" fontId="0" fillId="0" borderId="0" xfId="0" applyNumberFormat="1" applyAlignment="1" applyProtection="1">
      <alignment horizontal="center"/>
      <protection/>
    </xf>
    <xf numFmtId="192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196" fontId="5" fillId="16" borderId="0" xfId="0" applyNumberFormat="1" applyFont="1" applyFill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99"/>
  <sheetViews>
    <sheetView showGridLines="0" zoomScalePageLayoutView="0" workbookViewId="0" topLeftCell="A56">
      <selection activeCell="E66" sqref="E66"/>
    </sheetView>
  </sheetViews>
  <sheetFormatPr defaultColWidth="9.625" defaultRowHeight="12.75"/>
  <cols>
    <col min="1" max="1" width="13.875" style="0" customWidth="1"/>
    <col min="2" max="2" width="11.375" style="0" bestFit="1" customWidth="1"/>
    <col min="3" max="3" width="14.125" style="0" bestFit="1" customWidth="1"/>
    <col min="4" max="4" width="14.50390625" style="0" bestFit="1" customWidth="1"/>
    <col min="5" max="5" width="9.625" style="0" customWidth="1"/>
    <col min="6" max="6" width="15.00390625" style="0" bestFit="1" customWidth="1"/>
    <col min="7" max="7" width="9.625" style="0" customWidth="1"/>
    <col min="8" max="8" width="13.875" style="0" bestFit="1" customWidth="1"/>
    <col min="9" max="10" width="9.625" style="0" customWidth="1"/>
    <col min="11" max="11" width="11.875" style="0" bestFit="1" customWidth="1"/>
    <col min="12" max="12" width="11.00390625" style="0" bestFit="1" customWidth="1"/>
  </cols>
  <sheetData>
    <row r="1" spans="1:11" ht="15.75">
      <c r="A1" s="4" t="s">
        <v>8</v>
      </c>
      <c r="B1" s="5"/>
      <c r="C1" s="5"/>
      <c r="D1" s="5"/>
      <c r="K1" s="10" t="s">
        <v>18</v>
      </c>
    </row>
    <row r="2" spans="1:7" ht="15.75">
      <c r="A2" s="10" t="s">
        <v>9</v>
      </c>
      <c r="B2" s="5"/>
      <c r="C2" s="5"/>
      <c r="G2" s="10" t="s">
        <v>10</v>
      </c>
    </row>
    <row r="3" spans="1:4" ht="12.75">
      <c r="A3" s="4" t="s">
        <v>0</v>
      </c>
      <c r="B3" s="5"/>
      <c r="C3" s="6">
        <v>717000</v>
      </c>
      <c r="D3" s="5"/>
    </row>
    <row r="4" spans="1:6" ht="12.75">
      <c r="A4" s="4" t="s">
        <v>1</v>
      </c>
      <c r="B4" s="5"/>
      <c r="C4" s="6">
        <v>0.044</v>
      </c>
      <c r="D4" s="5" t="s">
        <v>7</v>
      </c>
      <c r="F4" s="3"/>
    </row>
    <row r="5" spans="1:10" ht="12.75">
      <c r="A5" s="4" t="s">
        <v>5</v>
      </c>
      <c r="B5" s="5"/>
      <c r="C5" s="6">
        <v>30</v>
      </c>
      <c r="D5" s="5"/>
      <c r="F5" s="3"/>
      <c r="H5" s="16"/>
      <c r="I5">
        <v>30</v>
      </c>
      <c r="J5">
        <v>20</v>
      </c>
    </row>
    <row r="6" spans="1:8" ht="12.75">
      <c r="A6" s="4" t="s">
        <v>6</v>
      </c>
      <c r="B6" s="5"/>
      <c r="C6" s="7">
        <f>PMT(C4/12,C5*12,-C3)</f>
        <v>3590.4557261301015</v>
      </c>
      <c r="D6" s="5"/>
      <c r="F6" s="5" t="s">
        <v>21</v>
      </c>
      <c r="H6" s="17">
        <f>PMT(C4/12,J5*12,-C3)</f>
        <v>4497.484392713442</v>
      </c>
    </row>
    <row r="7" spans="1:8" ht="12.75">
      <c r="A7" s="4" t="s">
        <v>20</v>
      </c>
      <c r="B7" s="5"/>
      <c r="C7" s="8">
        <f>C6*12</f>
        <v>43085.46871356122</v>
      </c>
      <c r="D7" s="5"/>
      <c r="F7" s="18" t="s">
        <v>15</v>
      </c>
      <c r="H7" s="8">
        <f>H6*12</f>
        <v>53969.812712561295</v>
      </c>
    </row>
    <row r="8" spans="1:11" ht="12.75">
      <c r="A8" s="5"/>
      <c r="B8" s="4" t="s">
        <v>2</v>
      </c>
      <c r="C8" s="4" t="s">
        <v>3</v>
      </c>
      <c r="D8" s="4" t="s">
        <v>4</v>
      </c>
      <c r="G8" s="5"/>
      <c r="H8" s="4" t="s">
        <v>2</v>
      </c>
      <c r="I8" s="4" t="s">
        <v>3</v>
      </c>
      <c r="J8" s="4" t="s">
        <v>4</v>
      </c>
      <c r="K8" s="4" t="s">
        <v>12</v>
      </c>
    </row>
    <row r="9" spans="1:12" ht="12.75">
      <c r="A9" s="4" t="s">
        <v>11</v>
      </c>
      <c r="G9" s="4" t="s">
        <v>11</v>
      </c>
      <c r="K9" t="s">
        <v>13</v>
      </c>
      <c r="L9" t="s">
        <v>14</v>
      </c>
    </row>
    <row r="10" spans="1:12" ht="12">
      <c r="A10" s="9">
        <v>1</v>
      </c>
      <c r="B10" s="1">
        <f>C7-C10</f>
        <v>11537.468713561222</v>
      </c>
      <c r="C10" s="1">
        <f>C3*C4</f>
        <v>31547.999999999996</v>
      </c>
      <c r="D10" s="1">
        <f>C3-B10</f>
        <v>705462.5312864388</v>
      </c>
      <c r="H10">
        <v>0</v>
      </c>
      <c r="I10">
        <f>J10*$C$4</f>
        <v>31547.999999999996</v>
      </c>
      <c r="J10">
        <f>$C$3</f>
        <v>717000</v>
      </c>
      <c r="K10">
        <f>I10/12</f>
        <v>2628.9999999999995</v>
      </c>
      <c r="L10">
        <f>K10-K10*33/100</f>
        <v>1761.4299999999998</v>
      </c>
    </row>
    <row r="11" spans="1:12" ht="12">
      <c r="A11" s="9">
        <f>A10+1</f>
        <v>2</v>
      </c>
      <c r="B11" s="1">
        <f>$C$7-C11</f>
        <v>12045.117336957912</v>
      </c>
      <c r="C11" s="1">
        <f>D10*$C$4</f>
        <v>31040.351376603307</v>
      </c>
      <c r="D11" s="1">
        <f aca="true" t="shared" si="0" ref="D11:D42">D10-B11</f>
        <v>693417.4139494809</v>
      </c>
      <c r="H11">
        <v>0</v>
      </c>
      <c r="I11">
        <f aca="true" t="shared" si="1" ref="I11:I19">J11*$C$4</f>
        <v>31547.999999999996</v>
      </c>
      <c r="J11">
        <f aca="true" t="shared" si="2" ref="J11:J19">$C$3</f>
        <v>717000</v>
      </c>
      <c r="K11">
        <f aca="true" t="shared" si="3" ref="K11:K19">I11/12</f>
        <v>2628.9999999999995</v>
      </c>
      <c r="L11">
        <f aca="true" t="shared" si="4" ref="L11:L19">K11-K11*33/100</f>
        <v>1761.4299999999998</v>
      </c>
    </row>
    <row r="12" spans="1:12" ht="12">
      <c r="A12" s="9">
        <f aca="true" t="shared" si="5" ref="A12:A49">A11+1</f>
        <v>3</v>
      </c>
      <c r="B12" s="1">
        <f aca="true" t="shared" si="6" ref="B12:B49">$C$7-C12</f>
        <v>12575.102499784061</v>
      </c>
      <c r="C12" s="1">
        <f aca="true" t="shared" si="7" ref="C12:C49">D11*$C$4</f>
        <v>30510.366213777157</v>
      </c>
      <c r="D12" s="1">
        <f t="shared" si="0"/>
        <v>680842.3114496968</v>
      </c>
      <c r="H12">
        <v>0</v>
      </c>
      <c r="I12">
        <f t="shared" si="1"/>
        <v>31547.999999999996</v>
      </c>
      <c r="J12">
        <f t="shared" si="2"/>
        <v>717000</v>
      </c>
      <c r="K12">
        <f t="shared" si="3"/>
        <v>2628.9999999999995</v>
      </c>
      <c r="L12">
        <f t="shared" si="4"/>
        <v>1761.4299999999998</v>
      </c>
    </row>
    <row r="13" spans="1:12" ht="12">
      <c r="A13" s="9">
        <f t="shared" si="5"/>
        <v>4</v>
      </c>
      <c r="B13" s="1">
        <f t="shared" si="6"/>
        <v>13128.40700977456</v>
      </c>
      <c r="C13" s="1">
        <f t="shared" si="7"/>
        <v>29957.061703786658</v>
      </c>
      <c r="D13" s="1">
        <f t="shared" si="0"/>
        <v>667713.9044399222</v>
      </c>
      <c r="E13" s="1"/>
      <c r="F13" s="1"/>
      <c r="G13" s="1"/>
      <c r="H13">
        <v>0</v>
      </c>
      <c r="I13">
        <f t="shared" si="1"/>
        <v>31547.999999999996</v>
      </c>
      <c r="J13">
        <f t="shared" si="2"/>
        <v>717000</v>
      </c>
      <c r="K13">
        <f t="shared" si="3"/>
        <v>2628.9999999999995</v>
      </c>
      <c r="L13">
        <f t="shared" si="4"/>
        <v>1761.4299999999998</v>
      </c>
    </row>
    <row r="14" spans="1:12" ht="12">
      <c r="A14" s="9">
        <f t="shared" si="5"/>
        <v>5</v>
      </c>
      <c r="B14" s="1">
        <f t="shared" si="6"/>
        <v>13706.056918204646</v>
      </c>
      <c r="C14" s="1">
        <f t="shared" si="7"/>
        <v>29379.411795356573</v>
      </c>
      <c r="D14" s="1">
        <f>D13-B14</f>
        <v>654007.8475217175</v>
      </c>
      <c r="H14">
        <v>0</v>
      </c>
      <c r="I14">
        <f t="shared" si="1"/>
        <v>31547.999999999996</v>
      </c>
      <c r="J14">
        <f t="shared" si="2"/>
        <v>717000</v>
      </c>
      <c r="K14">
        <f t="shared" si="3"/>
        <v>2628.9999999999995</v>
      </c>
      <c r="L14">
        <f t="shared" si="4"/>
        <v>1761.4299999999998</v>
      </c>
    </row>
    <row r="15" spans="1:12" ht="12">
      <c r="A15" s="9">
        <f t="shared" si="5"/>
        <v>6</v>
      </c>
      <c r="B15" s="1">
        <f t="shared" si="6"/>
        <v>14309.123422605648</v>
      </c>
      <c r="C15" s="1">
        <f t="shared" si="7"/>
        <v>28776.34529095557</v>
      </c>
      <c r="D15" s="1">
        <f t="shared" si="0"/>
        <v>639698.7240991119</v>
      </c>
      <c r="H15">
        <v>0</v>
      </c>
      <c r="I15">
        <f t="shared" si="1"/>
        <v>31547.999999999996</v>
      </c>
      <c r="J15">
        <f t="shared" si="2"/>
        <v>717000</v>
      </c>
      <c r="K15">
        <f t="shared" si="3"/>
        <v>2628.9999999999995</v>
      </c>
      <c r="L15">
        <f t="shared" si="4"/>
        <v>1761.4299999999998</v>
      </c>
    </row>
    <row r="16" spans="1:12" ht="12">
      <c r="A16" s="9">
        <f t="shared" si="5"/>
        <v>7</v>
      </c>
      <c r="B16" s="1">
        <f t="shared" si="6"/>
        <v>14938.7248532003</v>
      </c>
      <c r="C16" s="1">
        <f t="shared" si="7"/>
        <v>28146.74386036092</v>
      </c>
      <c r="D16" s="1">
        <f t="shared" si="0"/>
        <v>624759.9992459116</v>
      </c>
      <c r="H16">
        <v>0</v>
      </c>
      <c r="I16">
        <f t="shared" si="1"/>
        <v>31547.999999999996</v>
      </c>
      <c r="J16">
        <f t="shared" si="2"/>
        <v>717000</v>
      </c>
      <c r="K16">
        <f t="shared" si="3"/>
        <v>2628.9999999999995</v>
      </c>
      <c r="L16">
        <f t="shared" si="4"/>
        <v>1761.4299999999998</v>
      </c>
    </row>
    <row r="17" spans="1:12" ht="12">
      <c r="A17" s="9">
        <f t="shared" si="5"/>
        <v>8</v>
      </c>
      <c r="B17" s="1">
        <f t="shared" si="6"/>
        <v>15596.02874674111</v>
      </c>
      <c r="C17" s="1">
        <f t="shared" si="7"/>
        <v>27489.439966820108</v>
      </c>
      <c r="D17" s="1">
        <f t="shared" si="0"/>
        <v>609163.9704991705</v>
      </c>
      <c r="H17">
        <v>0</v>
      </c>
      <c r="I17">
        <f t="shared" si="1"/>
        <v>31547.999999999996</v>
      </c>
      <c r="J17">
        <f t="shared" si="2"/>
        <v>717000</v>
      </c>
      <c r="K17">
        <f t="shared" si="3"/>
        <v>2628.9999999999995</v>
      </c>
      <c r="L17">
        <f t="shared" si="4"/>
        <v>1761.4299999999998</v>
      </c>
    </row>
    <row r="18" spans="1:12" ht="12">
      <c r="A18" s="9">
        <f t="shared" si="5"/>
        <v>9</v>
      </c>
      <c r="B18" s="1">
        <f t="shared" si="6"/>
        <v>16282.254011597717</v>
      </c>
      <c r="C18" s="1">
        <f t="shared" si="7"/>
        <v>26803.2147019635</v>
      </c>
      <c r="D18" s="1">
        <f t="shared" si="0"/>
        <v>592881.7164875728</v>
      </c>
      <c r="H18">
        <v>0</v>
      </c>
      <c r="I18">
        <f t="shared" si="1"/>
        <v>31547.999999999996</v>
      </c>
      <c r="J18">
        <f t="shared" si="2"/>
        <v>717000</v>
      </c>
      <c r="K18">
        <f t="shared" si="3"/>
        <v>2628.9999999999995</v>
      </c>
      <c r="L18">
        <f t="shared" si="4"/>
        <v>1761.4299999999998</v>
      </c>
    </row>
    <row r="19" spans="1:12" ht="12">
      <c r="A19" s="9">
        <f t="shared" si="5"/>
        <v>10</v>
      </c>
      <c r="B19" s="1">
        <f t="shared" si="6"/>
        <v>16998.67318810802</v>
      </c>
      <c r="C19" s="1">
        <f t="shared" si="7"/>
        <v>26086.7955254532</v>
      </c>
      <c r="D19" s="1">
        <f t="shared" si="0"/>
        <v>575883.0432994647</v>
      </c>
      <c r="H19">
        <v>0</v>
      </c>
      <c r="I19">
        <f t="shared" si="1"/>
        <v>31547.999999999996</v>
      </c>
      <c r="J19">
        <f t="shared" si="2"/>
        <v>717000</v>
      </c>
      <c r="K19">
        <f t="shared" si="3"/>
        <v>2628.9999999999995</v>
      </c>
      <c r="L19">
        <f t="shared" si="4"/>
        <v>1761.4299999999998</v>
      </c>
    </row>
    <row r="20" spans="1:12" ht="12.75">
      <c r="A20" s="9">
        <f t="shared" si="5"/>
        <v>11</v>
      </c>
      <c r="B20" s="1">
        <f t="shared" si="6"/>
        <v>17746.614808384773</v>
      </c>
      <c r="C20" s="1">
        <f t="shared" si="7"/>
        <v>25338.853905176446</v>
      </c>
      <c r="D20" s="1">
        <f t="shared" si="0"/>
        <v>558136.42849108</v>
      </c>
      <c r="H20" s="11">
        <f>$H$7-I20</f>
        <v>22421.8127125613</v>
      </c>
      <c r="I20" s="13">
        <f>J19*$C$4</f>
        <v>31547.999999999996</v>
      </c>
      <c r="J20" s="11">
        <f>J19-H20</f>
        <v>694578.1872874387</v>
      </c>
      <c r="K20" s="12">
        <f>PMT(C4/12,J5*12,-C3)</f>
        <v>4497.484392713442</v>
      </c>
      <c r="L20" s="14">
        <f>K20-(K20-H20/12)*33/100</f>
        <v>3629.9143927134414</v>
      </c>
    </row>
    <row r="21" spans="1:12" ht="12">
      <c r="A21" s="9">
        <f t="shared" si="5"/>
        <v>12</v>
      </c>
      <c r="B21" s="1">
        <f t="shared" si="6"/>
        <v>18527.465859953703</v>
      </c>
      <c r="C21" s="1">
        <f t="shared" si="7"/>
        <v>24558.002853607515</v>
      </c>
      <c r="D21" s="1">
        <f t="shared" si="0"/>
        <v>539608.9626311263</v>
      </c>
      <c r="H21" s="11">
        <f aca="true" t="shared" si="8" ref="H21:H49">$H$7-I21</f>
        <v>23408.372471913997</v>
      </c>
      <c r="I21" s="13">
        <f aca="true" t="shared" si="9" ref="I21:I49">J20*$C$4</f>
        <v>30561.4402406473</v>
      </c>
      <c r="J21" s="11">
        <f aca="true" t="shared" si="10" ref="J21:J49">J20-H21</f>
        <v>671169.8148155246</v>
      </c>
      <c r="K21" s="15">
        <f>K20</f>
        <v>4497.484392713442</v>
      </c>
      <c r="L21" s="14">
        <f aca="true" t="shared" si="11" ref="L21:L39">K21-(K21-H21/12)*33/100</f>
        <v>3657.044786095641</v>
      </c>
    </row>
    <row r="22" spans="1:12" ht="12">
      <c r="A22" s="9">
        <f t="shared" si="5"/>
        <v>13</v>
      </c>
      <c r="B22" s="1">
        <f t="shared" si="6"/>
        <v>19342.674357791664</v>
      </c>
      <c r="C22" s="1">
        <f t="shared" si="7"/>
        <v>23742.794355769554</v>
      </c>
      <c r="D22" s="1">
        <f t="shared" si="0"/>
        <v>520266.2882733346</v>
      </c>
      <c r="H22" s="11">
        <f t="shared" si="8"/>
        <v>24438.340860678214</v>
      </c>
      <c r="I22" s="13">
        <f t="shared" si="9"/>
        <v>29531.47185188308</v>
      </c>
      <c r="J22" s="11">
        <f t="shared" si="10"/>
        <v>646731.4739548464</v>
      </c>
      <c r="K22" s="15">
        <f aca="true" t="shared" si="12" ref="K22:K45">K21</f>
        <v>4497.484392713442</v>
      </c>
      <c r="L22" s="14">
        <f t="shared" si="11"/>
        <v>3685.368916786657</v>
      </c>
    </row>
    <row r="23" spans="1:12" ht="12">
      <c r="A23" s="9">
        <f t="shared" si="5"/>
        <v>14</v>
      </c>
      <c r="B23" s="1">
        <f t="shared" si="6"/>
        <v>20193.752029534495</v>
      </c>
      <c r="C23" s="1">
        <f t="shared" si="7"/>
        <v>22891.716684026724</v>
      </c>
      <c r="D23" s="1">
        <f t="shared" si="0"/>
        <v>500072.53624380013</v>
      </c>
      <c r="H23" s="11">
        <f t="shared" si="8"/>
        <v>25513.627858548058</v>
      </c>
      <c r="I23" s="13">
        <f t="shared" si="9"/>
        <v>28456.184854013238</v>
      </c>
      <c r="J23" s="11">
        <f t="shared" si="10"/>
        <v>621217.8460962983</v>
      </c>
      <c r="K23" s="15">
        <f t="shared" si="12"/>
        <v>4497.484392713442</v>
      </c>
      <c r="L23" s="14">
        <f t="shared" si="11"/>
        <v>3714.9393092280775</v>
      </c>
    </row>
    <row r="24" spans="1:12" ht="12">
      <c r="A24" s="9">
        <f t="shared" si="5"/>
        <v>15</v>
      </c>
      <c r="B24" s="1">
        <f t="shared" si="6"/>
        <v>21082.277118834016</v>
      </c>
      <c r="C24" s="1">
        <f t="shared" si="7"/>
        <v>22003.191594727203</v>
      </c>
      <c r="D24" s="1">
        <f t="shared" si="0"/>
        <v>478990.2591249661</v>
      </c>
      <c r="G24" s="11"/>
      <c r="H24" s="11">
        <f t="shared" si="8"/>
        <v>26636.227484324172</v>
      </c>
      <c r="I24" s="13">
        <f t="shared" si="9"/>
        <v>27333.585228237123</v>
      </c>
      <c r="J24" s="11">
        <f t="shared" si="10"/>
        <v>594581.6186119742</v>
      </c>
      <c r="K24" s="15">
        <f t="shared" si="12"/>
        <v>4497.484392713442</v>
      </c>
      <c r="L24" s="14">
        <f t="shared" si="11"/>
        <v>3745.8107989369205</v>
      </c>
    </row>
    <row r="25" spans="1:12" ht="12">
      <c r="A25" s="9">
        <f t="shared" si="5"/>
        <v>16</v>
      </c>
      <c r="B25" s="1">
        <f t="shared" si="6"/>
        <v>22009.897312062712</v>
      </c>
      <c r="C25" s="1">
        <f t="shared" si="7"/>
        <v>21075.571401498506</v>
      </c>
      <c r="D25" s="1">
        <f t="shared" si="0"/>
        <v>456980.3618129034</v>
      </c>
      <c r="H25" s="11">
        <f t="shared" si="8"/>
        <v>27808.22149363443</v>
      </c>
      <c r="I25" s="13">
        <f t="shared" si="9"/>
        <v>26161.591218926864</v>
      </c>
      <c r="J25" s="11">
        <f t="shared" si="10"/>
        <v>566773.3971183398</v>
      </c>
      <c r="K25" s="15">
        <f t="shared" si="12"/>
        <v>4497.484392713442</v>
      </c>
      <c r="L25" s="14">
        <f t="shared" si="11"/>
        <v>3778.040634192953</v>
      </c>
    </row>
    <row r="26" spans="1:12" ht="12">
      <c r="A26" s="9">
        <f t="shared" si="5"/>
        <v>17</v>
      </c>
      <c r="B26" s="1">
        <f t="shared" si="6"/>
        <v>22978.33279379347</v>
      </c>
      <c r="C26" s="1">
        <f t="shared" si="7"/>
        <v>20107.13591976775</v>
      </c>
      <c r="D26" s="1">
        <f t="shared" si="0"/>
        <v>434002.0290191099</v>
      </c>
      <c r="H26" s="11">
        <f t="shared" si="8"/>
        <v>29031.783239354347</v>
      </c>
      <c r="I26" s="13">
        <f t="shared" si="9"/>
        <v>24938.02947320695</v>
      </c>
      <c r="J26" s="11">
        <f t="shared" si="10"/>
        <v>537741.6138789854</v>
      </c>
      <c r="K26" s="15">
        <f t="shared" si="12"/>
        <v>4497.484392713442</v>
      </c>
      <c r="L26" s="14">
        <f t="shared" si="11"/>
        <v>3811.6885822002505</v>
      </c>
    </row>
    <row r="27" spans="1:12" ht="12">
      <c r="A27" s="9">
        <f t="shared" si="5"/>
        <v>18</v>
      </c>
      <c r="B27" s="1">
        <f t="shared" si="6"/>
        <v>23989.379436720385</v>
      </c>
      <c r="C27" s="1">
        <f t="shared" si="7"/>
        <v>19096.089276840834</v>
      </c>
      <c r="D27" s="1">
        <f t="shared" si="0"/>
        <v>410012.6495823895</v>
      </c>
      <c r="H27" s="11">
        <f t="shared" si="8"/>
        <v>30309.18170188594</v>
      </c>
      <c r="I27" s="13">
        <f t="shared" si="9"/>
        <v>23660.631010675355</v>
      </c>
      <c r="J27" s="11">
        <f t="shared" si="10"/>
        <v>507432.43217709946</v>
      </c>
      <c r="K27" s="15">
        <f t="shared" si="12"/>
        <v>4497.484392713442</v>
      </c>
      <c r="L27" s="14">
        <f t="shared" si="11"/>
        <v>3846.8170399198693</v>
      </c>
    </row>
    <row r="28" spans="1:12" ht="12">
      <c r="A28" s="9">
        <f t="shared" si="5"/>
        <v>19</v>
      </c>
      <c r="B28" s="1">
        <f t="shared" si="6"/>
        <v>25044.912131936082</v>
      </c>
      <c r="C28" s="1">
        <f t="shared" si="7"/>
        <v>18040.556581625136</v>
      </c>
      <c r="D28" s="1">
        <f t="shared" si="0"/>
        <v>384967.73745045345</v>
      </c>
      <c r="H28" s="11">
        <f t="shared" si="8"/>
        <v>31642.785696768922</v>
      </c>
      <c r="I28" s="13">
        <f t="shared" si="9"/>
        <v>22327.027015792373</v>
      </c>
      <c r="J28" s="11">
        <f t="shared" si="10"/>
        <v>475789.64648033056</v>
      </c>
      <c r="K28" s="15">
        <f t="shared" si="12"/>
        <v>4497.484392713442</v>
      </c>
      <c r="L28" s="14">
        <f t="shared" si="11"/>
        <v>3883.4911497791513</v>
      </c>
    </row>
    <row r="29" spans="1:12" ht="12">
      <c r="A29" s="9">
        <f t="shared" si="5"/>
        <v>20</v>
      </c>
      <c r="B29" s="1">
        <f t="shared" si="6"/>
        <v>26146.88826574127</v>
      </c>
      <c r="C29" s="1">
        <f t="shared" si="7"/>
        <v>16938.58044781995</v>
      </c>
      <c r="D29" s="1">
        <f t="shared" si="0"/>
        <v>358820.84918471216</v>
      </c>
      <c r="H29" s="11">
        <f t="shared" si="8"/>
        <v>33035.06826742675</v>
      </c>
      <c r="I29" s="13">
        <f t="shared" si="9"/>
        <v>20934.744445134544</v>
      </c>
      <c r="J29" s="11">
        <f t="shared" si="10"/>
        <v>442754.5782129038</v>
      </c>
      <c r="K29" s="15">
        <f t="shared" si="12"/>
        <v>4497.484392713442</v>
      </c>
      <c r="L29" s="14">
        <f t="shared" si="11"/>
        <v>3921.778920472241</v>
      </c>
    </row>
    <row r="30" spans="1:12" ht="12">
      <c r="A30" s="9">
        <f t="shared" si="5"/>
        <v>21</v>
      </c>
      <c r="B30" s="1">
        <f t="shared" si="6"/>
        <v>27297.351349433884</v>
      </c>
      <c r="C30" s="1">
        <f t="shared" si="7"/>
        <v>15788.117364127334</v>
      </c>
      <c r="D30" s="1">
        <f t="shared" si="0"/>
        <v>331523.4978352783</v>
      </c>
      <c r="H30" s="11">
        <f t="shared" si="8"/>
        <v>34488.61127119353</v>
      </c>
      <c r="I30" s="13">
        <f t="shared" si="9"/>
        <v>19481.201441367768</v>
      </c>
      <c r="J30" s="11">
        <f t="shared" si="10"/>
        <v>408265.96694171027</v>
      </c>
      <c r="K30" s="15">
        <f t="shared" si="12"/>
        <v>4497.484392713442</v>
      </c>
      <c r="L30" s="14">
        <f t="shared" si="11"/>
        <v>3961.751353075828</v>
      </c>
    </row>
    <row r="31" spans="1:12" ht="12">
      <c r="A31" s="9">
        <f t="shared" si="5"/>
        <v>22</v>
      </c>
      <c r="B31" s="1">
        <f t="shared" si="6"/>
        <v>28498.434808808976</v>
      </c>
      <c r="C31" s="1">
        <f t="shared" si="7"/>
        <v>14587.033904752243</v>
      </c>
      <c r="D31" s="1">
        <f t="shared" si="0"/>
        <v>303025.0630264693</v>
      </c>
      <c r="H31" s="11">
        <f t="shared" si="8"/>
        <v>36006.11016712604</v>
      </c>
      <c r="I31" s="13">
        <f t="shared" si="9"/>
        <v>17963.70254543525</v>
      </c>
      <c r="J31" s="11">
        <f t="shared" si="10"/>
        <v>372259.8567745842</v>
      </c>
      <c r="K31" s="15">
        <f t="shared" si="12"/>
        <v>4497.484392713442</v>
      </c>
      <c r="L31" s="14">
        <f t="shared" si="11"/>
        <v>4003.482572713972</v>
      </c>
    </row>
    <row r="32" spans="1:12" ht="12">
      <c r="A32" s="9">
        <f t="shared" si="5"/>
        <v>23</v>
      </c>
      <c r="B32" s="1">
        <f t="shared" si="6"/>
        <v>29752.36594039657</v>
      </c>
      <c r="C32" s="1">
        <f t="shared" si="7"/>
        <v>13333.10277316465</v>
      </c>
      <c r="D32" s="1">
        <f t="shared" si="0"/>
        <v>273272.69708607276</v>
      </c>
      <c r="H32" s="11">
        <f t="shared" si="8"/>
        <v>37590.37901447959</v>
      </c>
      <c r="I32" s="13">
        <f t="shared" si="9"/>
        <v>16379.433698081704</v>
      </c>
      <c r="J32" s="11">
        <f t="shared" si="10"/>
        <v>334669.47776010464</v>
      </c>
      <c r="K32" s="15">
        <f t="shared" si="12"/>
        <v>4497.484392713442</v>
      </c>
      <c r="L32" s="14">
        <f t="shared" si="11"/>
        <v>4047.0499660161945</v>
      </c>
    </row>
    <row r="33" spans="1:12" ht="12">
      <c r="A33" s="9">
        <f t="shared" si="5"/>
        <v>24</v>
      </c>
      <c r="B33" s="1">
        <f t="shared" si="6"/>
        <v>31061.470041774017</v>
      </c>
      <c r="C33" s="1">
        <f t="shared" si="7"/>
        <v>12023.998671787202</v>
      </c>
      <c r="D33" s="1">
        <f t="shared" si="0"/>
        <v>242211.22704429875</v>
      </c>
      <c r="H33" s="11">
        <f t="shared" si="8"/>
        <v>39244.355691116696</v>
      </c>
      <c r="I33" s="13">
        <f t="shared" si="9"/>
        <v>14725.457021444603</v>
      </c>
      <c r="J33" s="11">
        <f t="shared" si="10"/>
        <v>295425.1220689879</v>
      </c>
      <c r="K33" s="15">
        <f t="shared" si="12"/>
        <v>4497.484392713442</v>
      </c>
      <c r="L33" s="14">
        <f t="shared" si="11"/>
        <v>4092.534324623715</v>
      </c>
    </row>
    <row r="34" spans="1:12" ht="12">
      <c r="A34" s="9">
        <f t="shared" si="5"/>
        <v>25</v>
      </c>
      <c r="B34" s="1">
        <f t="shared" si="6"/>
        <v>32428.174723612072</v>
      </c>
      <c r="C34" s="1">
        <f t="shared" si="7"/>
        <v>10657.293989949145</v>
      </c>
      <c r="D34" s="1">
        <f t="shared" si="0"/>
        <v>209783.0523206867</v>
      </c>
      <c r="H34" s="11">
        <f t="shared" si="8"/>
        <v>40971.10734152583</v>
      </c>
      <c r="I34" s="13">
        <f t="shared" si="9"/>
        <v>12998.705371035468</v>
      </c>
      <c r="J34" s="11">
        <f t="shared" si="10"/>
        <v>254454.01472746208</v>
      </c>
      <c r="K34" s="15">
        <f t="shared" si="12"/>
        <v>4497.484392713442</v>
      </c>
      <c r="L34" s="14">
        <f t="shared" si="11"/>
        <v>4140.019995009966</v>
      </c>
    </row>
    <row r="35" spans="1:12" ht="12">
      <c r="A35" s="9">
        <f t="shared" si="5"/>
        <v>26</v>
      </c>
      <c r="B35" s="1">
        <f t="shared" si="6"/>
        <v>33855.014411451004</v>
      </c>
      <c r="C35" s="1">
        <f t="shared" si="7"/>
        <v>9230.454302110214</v>
      </c>
      <c r="D35" s="1">
        <f t="shared" si="0"/>
        <v>175928.0379092357</v>
      </c>
      <c r="H35" s="11">
        <f t="shared" si="8"/>
        <v>42773.83606455296</v>
      </c>
      <c r="I35" s="13">
        <f t="shared" si="9"/>
        <v>11195.97664800833</v>
      </c>
      <c r="J35" s="11">
        <f t="shared" si="10"/>
        <v>211680.17866290914</v>
      </c>
      <c r="K35" s="15">
        <f t="shared" si="12"/>
        <v>4497.484392713442</v>
      </c>
      <c r="L35" s="14">
        <f t="shared" si="11"/>
        <v>4189.595034893212</v>
      </c>
    </row>
    <row r="36" spans="1:12" ht="12">
      <c r="A36" s="9">
        <f t="shared" si="5"/>
        <v>27</v>
      </c>
      <c r="B36" s="1">
        <f t="shared" si="6"/>
        <v>35344.63504555485</v>
      </c>
      <c r="C36" s="1">
        <f t="shared" si="7"/>
        <v>7740.833668006369</v>
      </c>
      <c r="D36" s="1">
        <f t="shared" si="0"/>
        <v>140583.40286368085</v>
      </c>
      <c r="H36" s="11">
        <f t="shared" si="8"/>
        <v>44655.88485139329</v>
      </c>
      <c r="I36" s="13">
        <f t="shared" si="9"/>
        <v>9313.927861168002</v>
      </c>
      <c r="J36" s="11">
        <f t="shared" si="10"/>
        <v>167024.29381151585</v>
      </c>
      <c r="K36" s="15">
        <f t="shared" si="12"/>
        <v>4497.484392713442</v>
      </c>
      <c r="L36" s="14">
        <f t="shared" si="11"/>
        <v>4241.351376531321</v>
      </c>
    </row>
    <row r="37" spans="1:12" ht="12">
      <c r="A37" s="9">
        <f t="shared" si="5"/>
        <v>28</v>
      </c>
      <c r="B37" s="1">
        <f t="shared" si="6"/>
        <v>36899.79898755926</v>
      </c>
      <c r="C37" s="1">
        <f t="shared" si="7"/>
        <v>6185.669726001957</v>
      </c>
      <c r="D37" s="1">
        <f t="shared" si="0"/>
        <v>103683.60387612159</v>
      </c>
      <c r="H37" s="11">
        <f t="shared" si="8"/>
        <v>46620.743784854596</v>
      </c>
      <c r="I37" s="13">
        <f t="shared" si="9"/>
        <v>7349.068927706697</v>
      </c>
      <c r="J37" s="11">
        <f t="shared" si="10"/>
        <v>120403.55002666125</v>
      </c>
      <c r="K37" s="15">
        <f t="shared" si="12"/>
        <v>4497.484392713442</v>
      </c>
      <c r="L37" s="14">
        <f t="shared" si="11"/>
        <v>4295.384997201507</v>
      </c>
    </row>
    <row r="38" spans="1:12" ht="12">
      <c r="A38" s="9">
        <f t="shared" si="5"/>
        <v>29</v>
      </c>
      <c r="B38" s="1">
        <f t="shared" si="6"/>
        <v>38523.39014301187</v>
      </c>
      <c r="C38" s="1">
        <f t="shared" si="7"/>
        <v>4562.07857054935</v>
      </c>
      <c r="D38" s="1">
        <f t="shared" si="0"/>
        <v>65160.21373310972</v>
      </c>
      <c r="H38" s="11">
        <f t="shared" si="8"/>
        <v>48672.056511388204</v>
      </c>
      <c r="I38" s="13">
        <f t="shared" si="9"/>
        <v>5297.756201173095</v>
      </c>
      <c r="J38" s="11">
        <f t="shared" si="10"/>
        <v>71731.49351527305</v>
      </c>
      <c r="K38" s="15">
        <f t="shared" si="12"/>
        <v>4497.484392713442</v>
      </c>
      <c r="L38" s="14">
        <f t="shared" si="11"/>
        <v>4351.796097181182</v>
      </c>
    </row>
    <row r="39" spans="1:12" ht="12">
      <c r="A39" s="9">
        <f t="shared" si="5"/>
        <v>30</v>
      </c>
      <c r="B39" s="1">
        <f t="shared" si="6"/>
        <v>40218.419309304394</v>
      </c>
      <c r="C39" s="1">
        <f t="shared" si="7"/>
        <v>2867.0494042568275</v>
      </c>
      <c r="D39" s="1">
        <f t="shared" si="0"/>
        <v>24941.794423805324</v>
      </c>
      <c r="H39" s="11">
        <f t="shared" si="8"/>
        <v>50813.62699788928</v>
      </c>
      <c r="I39" s="13">
        <f t="shared" si="9"/>
        <v>3156.185714672014</v>
      </c>
      <c r="J39" s="11">
        <f t="shared" si="10"/>
        <v>20917.866517383765</v>
      </c>
      <c r="K39" s="15">
        <f t="shared" si="12"/>
        <v>4497.484392713442</v>
      </c>
      <c r="L39" s="14">
        <f t="shared" si="11"/>
        <v>4410.689285559961</v>
      </c>
    </row>
    <row r="40" spans="1:12" ht="12">
      <c r="A40" s="9">
        <f t="shared" si="5"/>
        <v>31</v>
      </c>
      <c r="B40" s="1">
        <f t="shared" si="6"/>
        <v>41988.029758913784</v>
      </c>
      <c r="C40" s="1">
        <f t="shared" si="7"/>
        <v>1097.4389546474342</v>
      </c>
      <c r="D40" s="1">
        <f t="shared" si="0"/>
        <v>-17046.23533510846</v>
      </c>
      <c r="H40" s="11">
        <f t="shared" si="8"/>
        <v>53049.42658579641</v>
      </c>
      <c r="I40" s="13">
        <f t="shared" si="9"/>
        <v>920.3861267648856</v>
      </c>
      <c r="J40" s="11">
        <f t="shared" si="10"/>
        <v>-32131.560068412648</v>
      </c>
      <c r="K40" s="15">
        <f t="shared" si="12"/>
        <v>4497.484392713442</v>
      </c>
      <c r="L40" s="14">
        <f aca="true" t="shared" si="13" ref="L40:L45">K40-(K40-H40/12)*33/100</f>
        <v>4472.173774227407</v>
      </c>
    </row>
    <row r="41" spans="1:12" ht="12">
      <c r="A41" s="9">
        <f t="shared" si="5"/>
        <v>32</v>
      </c>
      <c r="B41" s="1">
        <f t="shared" si="6"/>
        <v>43835.50306830599</v>
      </c>
      <c r="C41" s="1">
        <f t="shared" si="7"/>
        <v>-750.0343547447723</v>
      </c>
      <c r="D41" s="1">
        <f t="shared" si="0"/>
        <v>-60881.73840341445</v>
      </c>
      <c r="H41" s="11">
        <f t="shared" si="8"/>
        <v>55383.60135557145</v>
      </c>
      <c r="I41" s="13">
        <f t="shared" si="9"/>
        <v>-1413.7886430101564</v>
      </c>
      <c r="J41" s="11">
        <f t="shared" si="10"/>
        <v>-87515.1614239841</v>
      </c>
      <c r="K41" s="15">
        <f t="shared" si="12"/>
        <v>4497.484392713442</v>
      </c>
      <c r="L41" s="14">
        <f t="shared" si="13"/>
        <v>4536.363580396221</v>
      </c>
    </row>
    <row r="42" spans="1:12" ht="12">
      <c r="A42" s="9">
        <f t="shared" si="5"/>
        <v>33</v>
      </c>
      <c r="B42" s="1">
        <f t="shared" si="6"/>
        <v>45764.26520331146</v>
      </c>
      <c r="C42" s="1">
        <f t="shared" si="7"/>
        <v>-2678.7964897502357</v>
      </c>
      <c r="D42" s="1">
        <f t="shared" si="0"/>
        <v>-106646.0036067259</v>
      </c>
      <c r="H42" s="11">
        <f t="shared" si="8"/>
        <v>57820.4798152166</v>
      </c>
      <c r="I42" s="13">
        <f t="shared" si="9"/>
        <v>-3850.6671026553004</v>
      </c>
      <c r="J42" s="11">
        <f t="shared" si="10"/>
        <v>-145335.6412392007</v>
      </c>
      <c r="K42" s="15">
        <f t="shared" si="12"/>
        <v>4497.484392713442</v>
      </c>
      <c r="L42" s="14">
        <f t="shared" si="13"/>
        <v>4603.377738036463</v>
      </c>
    </row>
    <row r="43" spans="1:12" ht="12">
      <c r="A43" s="9">
        <f t="shared" si="5"/>
        <v>34</v>
      </c>
      <c r="B43" s="1">
        <f t="shared" si="6"/>
        <v>47777.89287225716</v>
      </c>
      <c r="C43" s="1">
        <f t="shared" si="7"/>
        <v>-4692.42415869594</v>
      </c>
      <c r="D43" s="1">
        <f aca="true" t="shared" si="14" ref="D43:D49">D42-B43</f>
        <v>-154423.89647898305</v>
      </c>
      <c r="H43" s="11">
        <f t="shared" si="8"/>
        <v>60364.58092708613</v>
      </c>
      <c r="I43" s="13">
        <f t="shared" si="9"/>
        <v>-6394.76821452483</v>
      </c>
      <c r="J43" s="11">
        <f t="shared" si="10"/>
        <v>-205700.2221662868</v>
      </c>
      <c r="K43" s="15">
        <f t="shared" si="12"/>
        <v>4497.484392713442</v>
      </c>
      <c r="L43" s="14">
        <f t="shared" si="13"/>
        <v>4673.340518612874</v>
      </c>
    </row>
    <row r="44" spans="1:12" ht="12">
      <c r="A44" s="9">
        <f t="shared" si="5"/>
        <v>35</v>
      </c>
      <c r="B44" s="1">
        <f t="shared" si="6"/>
        <v>49880.12015863647</v>
      </c>
      <c r="C44" s="1">
        <f t="shared" si="7"/>
        <v>-6794.651445075254</v>
      </c>
      <c r="D44" s="1">
        <f t="shared" si="14"/>
        <v>-204304.01663761953</v>
      </c>
      <c r="H44" s="11">
        <f t="shared" si="8"/>
        <v>63020.62248787792</v>
      </c>
      <c r="I44" s="13">
        <f t="shared" si="9"/>
        <v>-9050.809775316618</v>
      </c>
      <c r="J44" s="11">
        <f t="shared" si="10"/>
        <v>-268720.84465416474</v>
      </c>
      <c r="K44" s="15">
        <f t="shared" si="12"/>
        <v>4497.484392713442</v>
      </c>
      <c r="L44" s="14">
        <f t="shared" si="13"/>
        <v>4746.381661534649</v>
      </c>
    </row>
    <row r="45" spans="1:12" ht="12">
      <c r="A45" s="9">
        <f t="shared" si="5"/>
        <v>36</v>
      </c>
      <c r="B45" s="1">
        <f t="shared" si="6"/>
        <v>52074.845445616476</v>
      </c>
      <c r="C45" s="1">
        <f t="shared" si="7"/>
        <v>-8989.376732055258</v>
      </c>
      <c r="D45" s="1">
        <f t="shared" si="14"/>
        <v>-256378.862083236</v>
      </c>
      <c r="H45" s="11">
        <f t="shared" si="8"/>
        <v>65793.52987734454</v>
      </c>
      <c r="I45" s="13">
        <f t="shared" si="9"/>
        <v>-11823.717164783247</v>
      </c>
      <c r="J45" s="11">
        <f t="shared" si="10"/>
        <v>-334514.3745315093</v>
      </c>
      <c r="K45" s="15">
        <f t="shared" si="12"/>
        <v>4497.484392713442</v>
      </c>
      <c r="L45" s="14">
        <f t="shared" si="13"/>
        <v>4822.636614744981</v>
      </c>
    </row>
    <row r="46" spans="1:10" ht="12">
      <c r="A46" s="9">
        <f t="shared" si="5"/>
        <v>37</v>
      </c>
      <c r="B46" s="1">
        <f t="shared" si="6"/>
        <v>54366.138645223604</v>
      </c>
      <c r="C46" s="1">
        <f t="shared" si="7"/>
        <v>-11280.669931662384</v>
      </c>
      <c r="D46" s="1">
        <f t="shared" si="14"/>
        <v>-310745.00072845956</v>
      </c>
      <c r="H46" s="11">
        <f t="shared" si="8"/>
        <v>68688.4451919477</v>
      </c>
      <c r="I46" s="13">
        <f t="shared" si="9"/>
        <v>-14718.632479386408</v>
      </c>
      <c r="J46" s="11">
        <f t="shared" si="10"/>
        <v>-403202.819723457</v>
      </c>
    </row>
    <row r="47" spans="1:10" ht="12">
      <c r="A47" s="9">
        <f t="shared" si="5"/>
        <v>38</v>
      </c>
      <c r="B47" s="1">
        <f t="shared" si="6"/>
        <v>56758.24874561344</v>
      </c>
      <c r="C47" s="1">
        <f t="shared" si="7"/>
        <v>-13672.78003205222</v>
      </c>
      <c r="D47" s="1">
        <f t="shared" si="14"/>
        <v>-367503.249474073</v>
      </c>
      <c r="H47" s="11">
        <f t="shared" si="8"/>
        <v>71710.7367803934</v>
      </c>
      <c r="I47" s="13">
        <f t="shared" si="9"/>
        <v>-17740.924067832108</v>
      </c>
      <c r="J47" s="11">
        <f t="shared" si="10"/>
        <v>-474913.5565038504</v>
      </c>
    </row>
    <row r="48" spans="1:10" ht="12">
      <c r="A48" s="9">
        <f t="shared" si="5"/>
        <v>39</v>
      </c>
      <c r="B48" s="1">
        <f t="shared" si="6"/>
        <v>59255.61169042043</v>
      </c>
      <c r="C48" s="1">
        <f t="shared" si="7"/>
        <v>-16170.142976859212</v>
      </c>
      <c r="D48" s="1">
        <f t="shared" si="14"/>
        <v>-426758.8611644934</v>
      </c>
      <c r="H48" s="11">
        <f t="shared" si="8"/>
        <v>74866.00919873071</v>
      </c>
      <c r="I48" s="13">
        <f t="shared" si="9"/>
        <v>-20896.196486169414</v>
      </c>
      <c r="J48" s="11">
        <f t="shared" si="10"/>
        <v>-549779.5657025811</v>
      </c>
    </row>
    <row r="49" spans="1:10" ht="12">
      <c r="A49" s="9">
        <f t="shared" si="5"/>
        <v>40</v>
      </c>
      <c r="B49" s="1">
        <f t="shared" si="6"/>
        <v>61862.85860479892</v>
      </c>
      <c r="C49" s="1">
        <f t="shared" si="7"/>
        <v>-18777.389891237708</v>
      </c>
      <c r="D49" s="1">
        <f t="shared" si="14"/>
        <v>-488621.71976929234</v>
      </c>
      <c r="H49" s="11">
        <f t="shared" si="8"/>
        <v>78160.11360347486</v>
      </c>
      <c r="I49" s="13">
        <f t="shared" si="9"/>
        <v>-24190.300890913568</v>
      </c>
      <c r="J49" s="11">
        <f t="shared" si="10"/>
        <v>-627939.6793060559</v>
      </c>
    </row>
    <row r="50" spans="1:10" ht="12">
      <c r="A50" s="9"/>
      <c r="B50" s="1"/>
      <c r="C50" s="1"/>
      <c r="D50" s="1"/>
      <c r="H50" s="11"/>
      <c r="I50" s="13"/>
      <c r="J50" s="11"/>
    </row>
    <row r="51" spans="1:10" ht="12">
      <c r="A51" s="9"/>
      <c r="B51" s="1"/>
      <c r="C51" s="1"/>
      <c r="D51" s="1"/>
      <c r="H51" s="11"/>
      <c r="I51" s="13"/>
      <c r="J51" s="11"/>
    </row>
    <row r="52" spans="1:10" ht="12">
      <c r="A52" s="9"/>
      <c r="B52" s="1"/>
      <c r="C52" s="1"/>
      <c r="D52" s="1"/>
      <c r="H52" s="11"/>
      <c r="I52" s="13"/>
      <c r="J52" s="11"/>
    </row>
    <row r="53" spans="1:10" ht="15.75">
      <c r="A53" s="19" t="s">
        <v>17</v>
      </c>
      <c r="B53" s="20"/>
      <c r="C53" s="20"/>
      <c r="D53" s="1"/>
      <c r="H53" s="11"/>
      <c r="I53" s="13"/>
      <c r="J53" s="11"/>
    </row>
    <row r="54" spans="1:10" ht="12.75">
      <c r="A54" s="21"/>
      <c r="B54" s="20"/>
      <c r="C54" s="20"/>
      <c r="D54" s="1"/>
      <c r="H54" s="11"/>
      <c r="I54" s="13"/>
      <c r="J54" s="11"/>
    </row>
    <row r="55" spans="1:10" ht="12.75">
      <c r="A55" s="21"/>
      <c r="B55" s="20"/>
      <c r="C55" s="20"/>
      <c r="D55" s="1"/>
      <c r="H55" s="11"/>
      <c r="I55" s="13"/>
      <c r="J55" s="11"/>
    </row>
    <row r="56" spans="1:10" ht="15.75">
      <c r="A56" s="23" t="s">
        <v>16</v>
      </c>
      <c r="B56" s="20">
        <v>100000</v>
      </c>
      <c r="C56" s="20"/>
      <c r="D56" s="1"/>
      <c r="H56" s="11"/>
      <c r="I56" s="13"/>
      <c r="J56" s="11"/>
    </row>
    <row r="57" spans="1:10" ht="15.75">
      <c r="A57" s="23" t="s">
        <v>31</v>
      </c>
      <c r="B57" s="22">
        <v>0.05</v>
      </c>
      <c r="C57" s="20"/>
      <c r="D57" s="1"/>
      <c r="H57" s="11"/>
      <c r="I57" s="13"/>
      <c r="J57" s="11"/>
    </row>
    <row r="58" spans="1:10" ht="15.75">
      <c r="A58" s="23" t="s">
        <v>30</v>
      </c>
      <c r="B58" s="20">
        <v>40</v>
      </c>
      <c r="C58" s="27" t="s">
        <v>23</v>
      </c>
      <c r="D58" s="1"/>
      <c r="H58" s="11"/>
      <c r="I58" s="13"/>
      <c r="J58" s="11"/>
    </row>
    <row r="59" spans="1:10" ht="15.75">
      <c r="A59" s="24"/>
      <c r="B59" s="20"/>
      <c r="C59" s="20"/>
      <c r="D59" s="1"/>
      <c r="G59" s="10" t="s">
        <v>36</v>
      </c>
      <c r="H59" s="11"/>
      <c r="I59" s="13"/>
      <c r="J59" s="11"/>
    </row>
    <row r="60" spans="1:10" ht="15.75">
      <c r="A60" s="24" t="s">
        <v>19</v>
      </c>
      <c r="B60" s="20">
        <f>PMT(B57/4,B58,-B56)</f>
        <v>3192.141390858082</v>
      </c>
      <c r="C60" s="20"/>
      <c r="D60" s="1"/>
      <c r="H60" s="11"/>
      <c r="I60" s="13"/>
      <c r="J60" s="11"/>
    </row>
    <row r="61" spans="1:10" ht="15.75">
      <c r="A61" s="24" t="s">
        <v>24</v>
      </c>
      <c r="B61" s="20">
        <f>B62/12</f>
        <v>1064.0471302860274</v>
      </c>
      <c r="C61" s="20"/>
      <c r="D61" s="1"/>
      <c r="H61" s="27" t="s">
        <v>32</v>
      </c>
      <c r="I61" s="30">
        <f>B57/4</f>
        <v>0.0125</v>
      </c>
      <c r="J61" s="11"/>
    </row>
    <row r="62" spans="1:10" ht="12.75">
      <c r="A62" s="25" t="s">
        <v>20</v>
      </c>
      <c r="B62" s="26">
        <f>B60*4</f>
        <v>12768.565563432328</v>
      </c>
      <c r="C62" s="20"/>
      <c r="D62" s="1"/>
      <c r="H62" s="11"/>
      <c r="I62" s="13"/>
      <c r="J62" s="11"/>
    </row>
    <row r="63" spans="1:10" ht="12">
      <c r="A63" s="9"/>
      <c r="B63" s="1"/>
      <c r="C63" s="1"/>
      <c r="D63" s="1"/>
      <c r="H63" s="11"/>
      <c r="I63" s="13"/>
      <c r="J63" s="11"/>
    </row>
    <row r="64" spans="1:12" ht="12.75">
      <c r="A64" s="25" t="s">
        <v>25</v>
      </c>
      <c r="B64" s="1"/>
      <c r="C64" s="1"/>
      <c r="D64" s="1"/>
      <c r="H64" s="27" t="s">
        <v>29</v>
      </c>
      <c r="I64" s="32" t="s">
        <v>33</v>
      </c>
      <c r="J64" s="27" t="s">
        <v>34</v>
      </c>
      <c r="K64" s="27" t="s">
        <v>35</v>
      </c>
      <c r="L64" s="27" t="s">
        <v>22</v>
      </c>
    </row>
    <row r="65" spans="1:8" ht="12.75">
      <c r="A65" s="5"/>
      <c r="B65" s="4" t="s">
        <v>2</v>
      </c>
      <c r="C65" s="4" t="s">
        <v>3</v>
      </c>
      <c r="D65" s="4" t="s">
        <v>22</v>
      </c>
      <c r="E65" s="4" t="s">
        <v>26</v>
      </c>
      <c r="F65" s="29" t="s">
        <v>28</v>
      </c>
      <c r="H65" s="11"/>
    </row>
    <row r="66" spans="1:10" ht="12.75">
      <c r="A66" s="4" t="s">
        <v>11</v>
      </c>
      <c r="E66" s="18" t="s">
        <v>27</v>
      </c>
      <c r="H66" s="11"/>
      <c r="I66" s="13"/>
      <c r="J66" s="11"/>
    </row>
    <row r="67" spans="1:12" ht="12">
      <c r="A67" s="9">
        <v>1</v>
      </c>
      <c r="B67" s="1">
        <f>B62-C67</f>
        <v>7768.565563432328</v>
      </c>
      <c r="C67" s="1">
        <f>$B$57*B56</f>
        <v>5000</v>
      </c>
      <c r="D67" s="1">
        <f>B56-B67</f>
        <v>92231.43443656767</v>
      </c>
      <c r="E67" s="28">
        <f>$B$62-C67*0.33</f>
        <v>11118.565563432328</v>
      </c>
      <c r="F67" s="28">
        <f>E67/12</f>
        <v>926.5471302860274</v>
      </c>
      <c r="G67">
        <v>1</v>
      </c>
      <c r="H67" s="11">
        <f>B56</f>
        <v>100000</v>
      </c>
      <c r="I67" s="13">
        <f>$B$60</f>
        <v>3192.141390858082</v>
      </c>
      <c r="J67" s="11">
        <f>$I$61*H67</f>
        <v>1250</v>
      </c>
      <c r="K67" s="31">
        <f>I67-J67</f>
        <v>1942.141390858082</v>
      </c>
      <c r="L67" s="31">
        <f>H67-K67</f>
        <v>98057.85860914191</v>
      </c>
    </row>
    <row r="68" spans="1:12" ht="12">
      <c r="A68" s="9">
        <v>2</v>
      </c>
      <c r="B68" s="1">
        <f>$B$62-C68</f>
        <v>8156.993841603945</v>
      </c>
      <c r="C68" s="1">
        <f>$B$57*D67</f>
        <v>4611.5717218283835</v>
      </c>
      <c r="D68" s="1">
        <f>D67-B68</f>
        <v>84074.44059496371</v>
      </c>
      <c r="E68" s="28">
        <f aca="true" t="shared" si="15" ref="E68:E82">$B$62-C68*0.33</f>
        <v>11246.746895228962</v>
      </c>
      <c r="F68" s="28">
        <f aca="true" t="shared" si="16" ref="F68:F82">E68/12</f>
        <v>937.2289079357469</v>
      </c>
      <c r="G68">
        <f>G67+1</f>
        <v>2</v>
      </c>
      <c r="H68" s="11">
        <f>L67</f>
        <v>98057.85860914191</v>
      </c>
      <c r="I68" s="13">
        <f aca="true" t="shared" si="17" ref="I68:I127">$B$60</f>
        <v>3192.141390858082</v>
      </c>
      <c r="J68" s="11">
        <f aca="true" t="shared" si="18" ref="J68:J127">$I$61*H68</f>
        <v>1225.723232614274</v>
      </c>
      <c r="K68" s="31">
        <f aca="true" t="shared" si="19" ref="K68:K127">I68-J68</f>
        <v>1966.4181582438082</v>
      </c>
      <c r="L68" s="31">
        <f aca="true" t="shared" si="20" ref="L68:L127">H68-K68</f>
        <v>96091.44045089811</v>
      </c>
    </row>
    <row r="69" spans="1:12" ht="12">
      <c r="A69" s="9">
        <v>3</v>
      </c>
      <c r="B69" s="1">
        <f aca="true" t="shared" si="21" ref="B69:B82">$B$62-C69</f>
        <v>8564.843533684143</v>
      </c>
      <c r="C69" s="1">
        <f aca="true" t="shared" si="22" ref="C69:C82">$B$57*D68</f>
        <v>4203.722029748186</v>
      </c>
      <c r="D69" s="1">
        <f aca="true" t="shared" si="23" ref="D69:D81">D68-B69</f>
        <v>75509.59706127958</v>
      </c>
      <c r="E69" s="28">
        <f t="shared" si="15"/>
        <v>11381.337293615426</v>
      </c>
      <c r="F69" s="28">
        <f t="shared" si="16"/>
        <v>948.4447744679522</v>
      </c>
      <c r="G69">
        <f aca="true" t="shared" si="24" ref="G69:G127">G68+1</f>
        <v>3</v>
      </c>
      <c r="H69" s="11">
        <f aca="true" t="shared" si="25" ref="H69:H127">L68</f>
        <v>96091.44045089811</v>
      </c>
      <c r="I69" s="13">
        <f t="shared" si="17"/>
        <v>3192.141390858082</v>
      </c>
      <c r="J69" s="11">
        <f t="shared" si="18"/>
        <v>1201.1430056362265</v>
      </c>
      <c r="K69" s="31">
        <f t="shared" si="19"/>
        <v>1990.9983852218556</v>
      </c>
      <c r="L69" s="31">
        <f t="shared" si="20"/>
        <v>94100.44206567625</v>
      </c>
    </row>
    <row r="70" spans="1:12" ht="12">
      <c r="A70" s="9">
        <v>4</v>
      </c>
      <c r="B70" s="1">
        <f t="shared" si="21"/>
        <v>8993.085710368348</v>
      </c>
      <c r="C70" s="1">
        <f t="shared" si="22"/>
        <v>3775.479853063979</v>
      </c>
      <c r="D70" s="1">
        <f t="shared" si="23"/>
        <v>66516.51135091123</v>
      </c>
      <c r="E70" s="28">
        <f t="shared" si="15"/>
        <v>11522.657211921216</v>
      </c>
      <c r="F70" s="28">
        <f t="shared" si="16"/>
        <v>960.221434326768</v>
      </c>
      <c r="G70">
        <f t="shared" si="24"/>
        <v>4</v>
      </c>
      <c r="H70" s="11">
        <f t="shared" si="25"/>
        <v>94100.44206567625</v>
      </c>
      <c r="I70" s="13">
        <f t="shared" si="17"/>
        <v>3192.141390858082</v>
      </c>
      <c r="J70" s="11">
        <f t="shared" si="18"/>
        <v>1176.2555258209532</v>
      </c>
      <c r="K70" s="31">
        <f t="shared" si="19"/>
        <v>2015.885865037129</v>
      </c>
      <c r="L70" s="31">
        <f t="shared" si="20"/>
        <v>92084.55620063913</v>
      </c>
    </row>
    <row r="71" spans="1:12" ht="12">
      <c r="A71" s="9">
        <v>5</v>
      </c>
      <c r="B71" s="1">
        <f t="shared" si="21"/>
        <v>9442.739995886766</v>
      </c>
      <c r="C71" s="1">
        <f t="shared" si="22"/>
        <v>3325.8255675455616</v>
      </c>
      <c r="D71" s="1">
        <f t="shared" si="23"/>
        <v>57073.77135502446</v>
      </c>
      <c r="E71" s="28">
        <f t="shared" si="15"/>
        <v>11671.043126142293</v>
      </c>
      <c r="F71" s="28">
        <f t="shared" si="16"/>
        <v>972.5869271785244</v>
      </c>
      <c r="G71">
        <f t="shared" si="24"/>
        <v>5</v>
      </c>
      <c r="H71" s="11">
        <f t="shared" si="25"/>
        <v>92084.55620063913</v>
      </c>
      <c r="I71" s="13">
        <f t="shared" si="17"/>
        <v>3192.141390858082</v>
      </c>
      <c r="J71" s="11">
        <f t="shared" si="18"/>
        <v>1151.056952507989</v>
      </c>
      <c r="K71" s="31">
        <f t="shared" si="19"/>
        <v>2041.084438350093</v>
      </c>
      <c r="L71" s="31">
        <f t="shared" si="20"/>
        <v>90043.47176228903</v>
      </c>
    </row>
    <row r="72" spans="1:12" ht="12">
      <c r="A72" s="9">
        <v>6</v>
      </c>
      <c r="B72" s="1">
        <f t="shared" si="21"/>
        <v>9914.876995681105</v>
      </c>
      <c r="C72" s="1">
        <f t="shared" si="22"/>
        <v>2853.688567751223</v>
      </c>
      <c r="D72" s="1">
        <f t="shared" si="23"/>
        <v>47158.89435934335</v>
      </c>
      <c r="E72" s="28">
        <f t="shared" si="15"/>
        <v>11826.848336074425</v>
      </c>
      <c r="F72" s="28">
        <f t="shared" si="16"/>
        <v>985.5706946728687</v>
      </c>
      <c r="G72">
        <f t="shared" si="24"/>
        <v>6</v>
      </c>
      <c r="H72" s="11">
        <f t="shared" si="25"/>
        <v>90043.47176228903</v>
      </c>
      <c r="I72" s="13">
        <f t="shared" si="17"/>
        <v>3192.141390858082</v>
      </c>
      <c r="J72" s="11">
        <f t="shared" si="18"/>
        <v>1125.5433970286128</v>
      </c>
      <c r="K72" s="31">
        <f t="shared" si="19"/>
        <v>2066.5979938294695</v>
      </c>
      <c r="L72" s="31">
        <f t="shared" si="20"/>
        <v>87976.87376845957</v>
      </c>
    </row>
    <row r="73" spans="1:12" ht="12">
      <c r="A73" s="9">
        <v>7</v>
      </c>
      <c r="B73" s="1">
        <f t="shared" si="21"/>
        <v>10410.62084546516</v>
      </c>
      <c r="C73" s="1">
        <f t="shared" si="22"/>
        <v>2357.9447179671674</v>
      </c>
      <c r="D73" s="1">
        <f t="shared" si="23"/>
        <v>36748.273513878186</v>
      </c>
      <c r="E73" s="28">
        <f t="shared" si="15"/>
        <v>11990.443806503163</v>
      </c>
      <c r="F73" s="28">
        <f t="shared" si="16"/>
        <v>999.2036505419302</v>
      </c>
      <c r="G73">
        <f t="shared" si="24"/>
        <v>7</v>
      </c>
      <c r="H73" s="11">
        <f t="shared" si="25"/>
        <v>87976.87376845957</v>
      </c>
      <c r="I73" s="13">
        <f t="shared" si="17"/>
        <v>3192.141390858082</v>
      </c>
      <c r="J73" s="11">
        <f t="shared" si="18"/>
        <v>1099.7109221057447</v>
      </c>
      <c r="K73" s="31">
        <f t="shared" si="19"/>
        <v>2092.430468752337</v>
      </c>
      <c r="L73" s="31">
        <f t="shared" si="20"/>
        <v>85884.44329970723</v>
      </c>
    </row>
    <row r="74" spans="1:12" ht="12">
      <c r="A74" s="9">
        <v>8</v>
      </c>
      <c r="B74" s="1">
        <f t="shared" si="21"/>
        <v>10931.151887738419</v>
      </c>
      <c r="C74" s="1">
        <f t="shared" si="22"/>
        <v>1837.4136756939095</v>
      </c>
      <c r="D74" s="1">
        <f t="shared" si="23"/>
        <v>25817.121626139768</v>
      </c>
      <c r="E74" s="28">
        <f t="shared" si="15"/>
        <v>12162.21905045334</v>
      </c>
      <c r="F74" s="28">
        <f t="shared" si="16"/>
        <v>1013.5182542044449</v>
      </c>
      <c r="G74">
        <f t="shared" si="24"/>
        <v>8</v>
      </c>
      <c r="H74" s="11">
        <f t="shared" si="25"/>
        <v>85884.44329970723</v>
      </c>
      <c r="I74" s="13">
        <f t="shared" si="17"/>
        <v>3192.141390858082</v>
      </c>
      <c r="J74" s="11">
        <f t="shared" si="18"/>
        <v>1073.5555412463405</v>
      </c>
      <c r="K74" s="31">
        <f t="shared" si="19"/>
        <v>2118.5858496117417</v>
      </c>
      <c r="L74" s="31">
        <f t="shared" si="20"/>
        <v>83765.85745009549</v>
      </c>
    </row>
    <row r="75" spans="1:12" ht="12">
      <c r="A75" s="9">
        <v>9</v>
      </c>
      <c r="B75" s="1">
        <f t="shared" si="21"/>
        <v>11477.70948212534</v>
      </c>
      <c r="C75" s="1">
        <f t="shared" si="22"/>
        <v>1290.8560813069885</v>
      </c>
      <c r="D75" s="1">
        <f t="shared" si="23"/>
        <v>14339.412144014428</v>
      </c>
      <c r="E75" s="28">
        <f t="shared" si="15"/>
        <v>12342.583056601023</v>
      </c>
      <c r="F75" s="28">
        <f t="shared" si="16"/>
        <v>1028.5485880500853</v>
      </c>
      <c r="G75">
        <f t="shared" si="24"/>
        <v>9</v>
      </c>
      <c r="H75" s="11">
        <f t="shared" si="25"/>
        <v>83765.85745009549</v>
      </c>
      <c r="I75" s="13">
        <f t="shared" si="17"/>
        <v>3192.141390858082</v>
      </c>
      <c r="J75" s="11">
        <f t="shared" si="18"/>
        <v>1047.0732181261935</v>
      </c>
      <c r="K75" s="31">
        <f t="shared" si="19"/>
        <v>2145.068172731889</v>
      </c>
      <c r="L75" s="31">
        <f t="shared" si="20"/>
        <v>81620.7892773636</v>
      </c>
    </row>
    <row r="76" spans="1:12" ht="12">
      <c r="A76" s="9">
        <v>10</v>
      </c>
      <c r="B76" s="1">
        <f t="shared" si="21"/>
        <v>12051.594956231607</v>
      </c>
      <c r="C76" s="1">
        <f t="shared" si="22"/>
        <v>716.9706072007215</v>
      </c>
      <c r="D76" s="1">
        <f t="shared" si="23"/>
        <v>2287.817187782821</v>
      </c>
      <c r="E76" s="28">
        <f t="shared" si="15"/>
        <v>12531.96526305609</v>
      </c>
      <c r="F76" s="28">
        <f t="shared" si="16"/>
        <v>1044.3304385880076</v>
      </c>
      <c r="G76">
        <f t="shared" si="24"/>
        <v>10</v>
      </c>
      <c r="H76" s="11">
        <f t="shared" si="25"/>
        <v>81620.7892773636</v>
      </c>
      <c r="I76" s="13">
        <f t="shared" si="17"/>
        <v>3192.141390858082</v>
      </c>
      <c r="J76" s="11">
        <f t="shared" si="18"/>
        <v>1020.259865967045</v>
      </c>
      <c r="K76" s="31">
        <f t="shared" si="19"/>
        <v>2171.881524891037</v>
      </c>
      <c r="L76" s="31">
        <f t="shared" si="20"/>
        <v>79448.90775247256</v>
      </c>
    </row>
    <row r="77" spans="1:12" ht="12">
      <c r="A77" s="9">
        <v>11</v>
      </c>
      <c r="B77" s="1">
        <f t="shared" si="21"/>
        <v>12654.174704043187</v>
      </c>
      <c r="C77" s="1">
        <f t="shared" si="22"/>
        <v>114.39085938914104</v>
      </c>
      <c r="D77" s="1">
        <f t="shared" si="23"/>
        <v>-10366.357516260367</v>
      </c>
      <c r="E77" s="28">
        <f t="shared" si="15"/>
        <v>12730.816579833912</v>
      </c>
      <c r="F77" s="28">
        <f t="shared" si="16"/>
        <v>1060.901381652826</v>
      </c>
      <c r="G77">
        <f t="shared" si="24"/>
        <v>11</v>
      </c>
      <c r="H77" s="11">
        <f t="shared" si="25"/>
        <v>79448.90775247256</v>
      </c>
      <c r="I77" s="13">
        <f t="shared" si="17"/>
        <v>3192.141390858082</v>
      </c>
      <c r="J77" s="11">
        <f t="shared" si="18"/>
        <v>993.111346905907</v>
      </c>
      <c r="K77" s="31">
        <f t="shared" si="19"/>
        <v>2199.030043952175</v>
      </c>
      <c r="L77" s="31">
        <f t="shared" si="20"/>
        <v>77249.87770852038</v>
      </c>
    </row>
    <row r="78" spans="1:12" ht="12">
      <c r="A78" s="9">
        <v>12</v>
      </c>
      <c r="B78" s="1">
        <f t="shared" si="21"/>
        <v>13286.883439245346</v>
      </c>
      <c r="C78" s="1">
        <f t="shared" si="22"/>
        <v>-518.3178758130183</v>
      </c>
      <c r="D78" s="1">
        <f t="shared" si="23"/>
        <v>-23653.240955505713</v>
      </c>
      <c r="E78" s="28">
        <f t="shared" si="15"/>
        <v>12939.610462450624</v>
      </c>
      <c r="F78" s="28">
        <f t="shared" si="16"/>
        <v>1078.3008718708854</v>
      </c>
      <c r="G78">
        <f t="shared" si="24"/>
        <v>12</v>
      </c>
      <c r="H78" s="11">
        <f t="shared" si="25"/>
        <v>77249.87770852038</v>
      </c>
      <c r="I78" s="13">
        <f t="shared" si="17"/>
        <v>3192.141390858082</v>
      </c>
      <c r="J78" s="11">
        <f t="shared" si="18"/>
        <v>965.6234713565048</v>
      </c>
      <c r="K78" s="31">
        <f t="shared" si="19"/>
        <v>2226.517919501577</v>
      </c>
      <c r="L78" s="31">
        <f t="shared" si="20"/>
        <v>75023.3597890188</v>
      </c>
    </row>
    <row r="79" spans="1:12" ht="12">
      <c r="A79" s="9">
        <v>13</v>
      </c>
      <c r="B79" s="1">
        <f t="shared" si="21"/>
        <v>13951.227611207614</v>
      </c>
      <c r="C79" s="1">
        <f t="shared" si="22"/>
        <v>-1182.6620477752856</v>
      </c>
      <c r="D79" s="1">
        <f t="shared" si="23"/>
        <v>-37604.46856671333</v>
      </c>
      <c r="E79" s="28">
        <f t="shared" si="15"/>
        <v>13158.844039198173</v>
      </c>
      <c r="F79" s="28">
        <f t="shared" si="16"/>
        <v>1096.5703365998477</v>
      </c>
      <c r="G79">
        <f t="shared" si="24"/>
        <v>13</v>
      </c>
      <c r="H79" s="11">
        <f t="shared" si="25"/>
        <v>75023.3597890188</v>
      </c>
      <c r="I79" s="13">
        <f t="shared" si="17"/>
        <v>3192.141390858082</v>
      </c>
      <c r="J79" s="11">
        <f t="shared" si="18"/>
        <v>937.791997362735</v>
      </c>
      <c r="K79" s="31">
        <f t="shared" si="19"/>
        <v>2254.349393495347</v>
      </c>
      <c r="L79" s="31">
        <f t="shared" si="20"/>
        <v>72769.01039552345</v>
      </c>
    </row>
    <row r="80" spans="1:12" ht="12">
      <c r="A80" s="9">
        <v>14</v>
      </c>
      <c r="B80" s="1">
        <f t="shared" si="21"/>
        <v>14648.788991767995</v>
      </c>
      <c r="C80" s="1">
        <f t="shared" si="22"/>
        <v>-1880.2234283356665</v>
      </c>
      <c r="D80" s="1">
        <f t="shared" si="23"/>
        <v>-52253.257558481324</v>
      </c>
      <c r="E80" s="28">
        <f t="shared" si="15"/>
        <v>13389.039294783099</v>
      </c>
      <c r="F80" s="28">
        <f t="shared" si="16"/>
        <v>1115.7532745652582</v>
      </c>
      <c r="G80">
        <f t="shared" si="24"/>
        <v>14</v>
      </c>
      <c r="H80" s="11">
        <f t="shared" si="25"/>
        <v>72769.01039552345</v>
      </c>
      <c r="I80" s="13">
        <f t="shared" si="17"/>
        <v>3192.141390858082</v>
      </c>
      <c r="J80" s="11">
        <f t="shared" si="18"/>
        <v>909.6126299440432</v>
      </c>
      <c r="K80" s="31">
        <f t="shared" si="19"/>
        <v>2282.5287609140387</v>
      </c>
      <c r="L80" s="31">
        <f t="shared" si="20"/>
        <v>70486.48163460942</v>
      </c>
    </row>
    <row r="81" spans="1:12" ht="12">
      <c r="A81" s="9">
        <v>15</v>
      </c>
      <c r="B81" s="1">
        <f t="shared" si="21"/>
        <v>15381.228441356394</v>
      </c>
      <c r="C81" s="1">
        <f t="shared" si="22"/>
        <v>-2612.6628779240664</v>
      </c>
      <c r="D81" s="1">
        <f t="shared" si="23"/>
        <v>-67634.48599983772</v>
      </c>
      <c r="E81" s="28">
        <f t="shared" si="15"/>
        <v>13630.74431314727</v>
      </c>
      <c r="F81" s="28">
        <f t="shared" si="16"/>
        <v>1135.8953594289392</v>
      </c>
      <c r="G81">
        <f t="shared" si="24"/>
        <v>15</v>
      </c>
      <c r="H81" s="11">
        <f t="shared" si="25"/>
        <v>70486.48163460942</v>
      </c>
      <c r="I81" s="13">
        <f t="shared" si="17"/>
        <v>3192.141390858082</v>
      </c>
      <c r="J81" s="11">
        <f t="shared" si="18"/>
        <v>881.0810204326177</v>
      </c>
      <c r="K81" s="31">
        <f t="shared" si="19"/>
        <v>2311.0603704254645</v>
      </c>
      <c r="L81" s="31">
        <f t="shared" si="20"/>
        <v>68175.42126418395</v>
      </c>
    </row>
    <row r="82" spans="1:12" ht="12">
      <c r="A82" s="9">
        <v>16</v>
      </c>
      <c r="B82" s="1">
        <f t="shared" si="21"/>
        <v>16150.289863424216</v>
      </c>
      <c r="C82" s="1">
        <f t="shared" si="22"/>
        <v>-3381.7242999918863</v>
      </c>
      <c r="D82" s="1">
        <v>0</v>
      </c>
      <c r="E82" s="28">
        <f t="shared" si="15"/>
        <v>13884.534582429651</v>
      </c>
      <c r="F82" s="28">
        <f t="shared" si="16"/>
        <v>1157.0445485358043</v>
      </c>
      <c r="G82">
        <f t="shared" si="24"/>
        <v>16</v>
      </c>
      <c r="H82" s="11">
        <f t="shared" si="25"/>
        <v>68175.42126418395</v>
      </c>
      <c r="I82" s="13">
        <f t="shared" si="17"/>
        <v>3192.141390858082</v>
      </c>
      <c r="J82" s="11">
        <f t="shared" si="18"/>
        <v>852.1927658022995</v>
      </c>
      <c r="K82" s="31">
        <f t="shared" si="19"/>
        <v>2339.9486250557825</v>
      </c>
      <c r="L82" s="31">
        <f t="shared" si="20"/>
        <v>65835.47263912817</v>
      </c>
    </row>
    <row r="83" spans="1:12" ht="12">
      <c r="A83" s="9">
        <v>17</v>
      </c>
      <c r="B83" s="1"/>
      <c r="C83" s="1"/>
      <c r="D83" s="1"/>
      <c r="E83" s="28"/>
      <c r="G83">
        <f t="shared" si="24"/>
        <v>17</v>
      </c>
      <c r="H83" s="11">
        <f t="shared" si="25"/>
        <v>65835.47263912817</v>
      </c>
      <c r="I83" s="13">
        <f t="shared" si="17"/>
        <v>3192.141390858082</v>
      </c>
      <c r="J83" s="11">
        <f t="shared" si="18"/>
        <v>822.9434079891022</v>
      </c>
      <c r="K83" s="31">
        <f t="shared" si="19"/>
        <v>2369.19798286898</v>
      </c>
      <c r="L83" s="31">
        <f t="shared" si="20"/>
        <v>63466.27465625919</v>
      </c>
    </row>
    <row r="84" spans="1:12" ht="12">
      <c r="A84" s="9">
        <v>18</v>
      </c>
      <c r="B84" s="1"/>
      <c r="C84" s="1"/>
      <c r="D84" s="1"/>
      <c r="E84" s="28"/>
      <c r="G84">
        <f t="shared" si="24"/>
        <v>18</v>
      </c>
      <c r="H84" s="11">
        <f t="shared" si="25"/>
        <v>63466.27465625919</v>
      </c>
      <c r="I84" s="13">
        <f t="shared" si="17"/>
        <v>3192.141390858082</v>
      </c>
      <c r="J84" s="11">
        <f t="shared" si="18"/>
        <v>793.3284332032399</v>
      </c>
      <c r="K84" s="31">
        <f t="shared" si="19"/>
        <v>2398.812957654842</v>
      </c>
      <c r="L84" s="31">
        <f t="shared" si="20"/>
        <v>61067.46169860435</v>
      </c>
    </row>
    <row r="85" spans="1:12" ht="12">
      <c r="A85" s="9">
        <v>19</v>
      </c>
      <c r="B85" s="1"/>
      <c r="C85" s="1"/>
      <c r="D85" s="1"/>
      <c r="E85" s="28"/>
      <c r="G85">
        <f t="shared" si="24"/>
        <v>19</v>
      </c>
      <c r="H85" s="11">
        <f t="shared" si="25"/>
        <v>61067.46169860435</v>
      </c>
      <c r="I85" s="13">
        <f t="shared" si="17"/>
        <v>3192.141390858082</v>
      </c>
      <c r="J85" s="11">
        <f t="shared" si="18"/>
        <v>763.3432712325543</v>
      </c>
      <c r="K85" s="31">
        <f t="shared" si="19"/>
        <v>2428.7981196255278</v>
      </c>
      <c r="L85" s="31">
        <f t="shared" si="20"/>
        <v>58638.66357897882</v>
      </c>
    </row>
    <row r="86" spans="1:12" ht="12">
      <c r="A86" s="9">
        <v>20</v>
      </c>
      <c r="B86" s="1"/>
      <c r="C86" s="1"/>
      <c r="D86" s="1"/>
      <c r="E86" s="28"/>
      <c r="G86">
        <f t="shared" si="24"/>
        <v>20</v>
      </c>
      <c r="H86" s="11">
        <f t="shared" si="25"/>
        <v>58638.66357897882</v>
      </c>
      <c r="I86" s="13">
        <f t="shared" si="17"/>
        <v>3192.141390858082</v>
      </c>
      <c r="J86" s="11">
        <f t="shared" si="18"/>
        <v>732.9832947372353</v>
      </c>
      <c r="K86" s="31">
        <f t="shared" si="19"/>
        <v>2459.158096120847</v>
      </c>
      <c r="L86" s="31">
        <f t="shared" si="20"/>
        <v>56179.505482857974</v>
      </c>
    </row>
    <row r="87" spans="1:12" ht="12">
      <c r="A87" s="9">
        <v>21</v>
      </c>
      <c r="B87" s="1"/>
      <c r="C87" s="1"/>
      <c r="D87" s="1"/>
      <c r="E87" s="28"/>
      <c r="G87">
        <f t="shared" si="24"/>
        <v>21</v>
      </c>
      <c r="H87" s="11">
        <f t="shared" si="25"/>
        <v>56179.505482857974</v>
      </c>
      <c r="I87" s="13">
        <f t="shared" si="17"/>
        <v>3192.141390858082</v>
      </c>
      <c r="J87" s="11">
        <f t="shared" si="18"/>
        <v>702.2438185357247</v>
      </c>
      <c r="K87" s="31">
        <f t="shared" si="19"/>
        <v>2489.8975723223575</v>
      </c>
      <c r="L87" s="31">
        <f t="shared" si="20"/>
        <v>53689.60791053562</v>
      </c>
    </row>
    <row r="88" spans="1:12" ht="12">
      <c r="A88" s="9">
        <v>22</v>
      </c>
      <c r="B88" s="1"/>
      <c r="C88" s="1"/>
      <c r="D88" s="1"/>
      <c r="E88" s="28"/>
      <c r="G88">
        <f t="shared" si="24"/>
        <v>22</v>
      </c>
      <c r="H88" s="11">
        <f t="shared" si="25"/>
        <v>53689.60791053562</v>
      </c>
      <c r="I88" s="13">
        <f t="shared" si="17"/>
        <v>3192.141390858082</v>
      </c>
      <c r="J88" s="11">
        <f t="shared" si="18"/>
        <v>671.1200988816953</v>
      </c>
      <c r="K88" s="31">
        <f t="shared" si="19"/>
        <v>2521.0212919763867</v>
      </c>
      <c r="L88" s="31">
        <f t="shared" si="20"/>
        <v>51168.58661855923</v>
      </c>
    </row>
    <row r="89" spans="1:12" ht="12">
      <c r="A89" s="9">
        <v>23</v>
      </c>
      <c r="B89" s="1"/>
      <c r="C89" s="1"/>
      <c r="D89" s="1"/>
      <c r="E89" s="28"/>
      <c r="G89">
        <f t="shared" si="24"/>
        <v>23</v>
      </c>
      <c r="H89" s="11">
        <f t="shared" si="25"/>
        <v>51168.58661855923</v>
      </c>
      <c r="I89" s="13">
        <f t="shared" si="17"/>
        <v>3192.141390858082</v>
      </c>
      <c r="J89" s="11">
        <f t="shared" si="18"/>
        <v>639.6073327319905</v>
      </c>
      <c r="K89" s="31">
        <f t="shared" si="19"/>
        <v>2552.5340581260916</v>
      </c>
      <c r="L89" s="31">
        <f t="shared" si="20"/>
        <v>48616.05256043314</v>
      </c>
    </row>
    <row r="90" spans="1:12" ht="12">
      <c r="A90" s="9">
        <v>24</v>
      </c>
      <c r="B90" s="1"/>
      <c r="C90" s="1"/>
      <c r="D90" s="1"/>
      <c r="E90" s="28"/>
      <c r="G90">
        <f t="shared" si="24"/>
        <v>24</v>
      </c>
      <c r="H90" s="11">
        <f t="shared" si="25"/>
        <v>48616.05256043314</v>
      </c>
      <c r="I90" s="13">
        <f t="shared" si="17"/>
        <v>3192.141390858082</v>
      </c>
      <c r="J90" s="11">
        <f t="shared" si="18"/>
        <v>607.7006570054143</v>
      </c>
      <c r="K90" s="31">
        <f t="shared" si="19"/>
        <v>2584.440733852668</v>
      </c>
      <c r="L90" s="31">
        <f t="shared" si="20"/>
        <v>46031.611826580476</v>
      </c>
    </row>
    <row r="91" spans="1:12" ht="12">
      <c r="A91" s="9">
        <v>25</v>
      </c>
      <c r="B91" s="1"/>
      <c r="C91" s="1"/>
      <c r="D91" s="1"/>
      <c r="E91" s="28"/>
      <c r="G91">
        <f t="shared" si="24"/>
        <v>25</v>
      </c>
      <c r="H91" s="11">
        <f t="shared" si="25"/>
        <v>46031.611826580476</v>
      </c>
      <c r="I91" s="13">
        <f t="shared" si="17"/>
        <v>3192.141390858082</v>
      </c>
      <c r="J91" s="11">
        <f t="shared" si="18"/>
        <v>575.3951478322559</v>
      </c>
      <c r="K91" s="31">
        <f t="shared" si="19"/>
        <v>2616.746243025826</v>
      </c>
      <c r="L91" s="31">
        <f t="shared" si="20"/>
        <v>43414.86558355465</v>
      </c>
    </row>
    <row r="92" spans="1:12" ht="12">
      <c r="A92" s="9">
        <v>26</v>
      </c>
      <c r="B92" s="1"/>
      <c r="C92" s="1"/>
      <c r="D92" s="1"/>
      <c r="E92" s="28"/>
      <c r="G92">
        <f t="shared" si="24"/>
        <v>26</v>
      </c>
      <c r="H92" s="11">
        <f t="shared" si="25"/>
        <v>43414.86558355465</v>
      </c>
      <c r="I92" s="13">
        <f t="shared" si="17"/>
        <v>3192.141390858082</v>
      </c>
      <c r="J92" s="11">
        <f t="shared" si="18"/>
        <v>542.6858197944332</v>
      </c>
      <c r="K92" s="31">
        <f t="shared" si="19"/>
        <v>2649.4555710636487</v>
      </c>
      <c r="L92" s="31">
        <f t="shared" si="20"/>
        <v>40765.410012491004</v>
      </c>
    </row>
    <row r="93" spans="1:12" ht="12">
      <c r="A93" s="9">
        <v>27</v>
      </c>
      <c r="B93" s="1"/>
      <c r="C93" s="1"/>
      <c r="D93" s="1"/>
      <c r="E93" s="28"/>
      <c r="G93">
        <f t="shared" si="24"/>
        <v>27</v>
      </c>
      <c r="H93" s="11">
        <f t="shared" si="25"/>
        <v>40765.410012491004</v>
      </c>
      <c r="I93" s="13">
        <f t="shared" si="17"/>
        <v>3192.141390858082</v>
      </c>
      <c r="J93" s="11">
        <f t="shared" si="18"/>
        <v>509.5676251561376</v>
      </c>
      <c r="K93" s="31">
        <f t="shared" si="19"/>
        <v>2682.5737657019445</v>
      </c>
      <c r="L93" s="31">
        <f t="shared" si="20"/>
        <v>38082.83624678906</v>
      </c>
    </row>
    <row r="94" spans="1:12" ht="12">
      <c r="A94" s="9">
        <v>28</v>
      </c>
      <c r="B94" s="1"/>
      <c r="C94" s="1"/>
      <c r="D94" s="1"/>
      <c r="E94" s="28"/>
      <c r="G94">
        <f t="shared" si="24"/>
        <v>28</v>
      </c>
      <c r="H94" s="11">
        <f t="shared" si="25"/>
        <v>38082.83624678906</v>
      </c>
      <c r="I94" s="13">
        <f t="shared" si="17"/>
        <v>3192.141390858082</v>
      </c>
      <c r="J94" s="11">
        <f t="shared" si="18"/>
        <v>476.0354530848633</v>
      </c>
      <c r="K94" s="31">
        <f t="shared" si="19"/>
        <v>2716.105937773219</v>
      </c>
      <c r="L94" s="31">
        <f t="shared" si="20"/>
        <v>35366.730309015846</v>
      </c>
    </row>
    <row r="95" spans="1:12" ht="12">
      <c r="A95" s="9">
        <v>29</v>
      </c>
      <c r="B95" s="1"/>
      <c r="C95" s="1"/>
      <c r="D95" s="1"/>
      <c r="E95" s="28"/>
      <c r="G95">
        <f t="shared" si="24"/>
        <v>29</v>
      </c>
      <c r="H95" s="11">
        <f t="shared" si="25"/>
        <v>35366.730309015846</v>
      </c>
      <c r="I95" s="13">
        <f t="shared" si="17"/>
        <v>3192.141390858082</v>
      </c>
      <c r="J95" s="11">
        <f t="shared" si="18"/>
        <v>442.0841288626981</v>
      </c>
      <c r="K95" s="31">
        <f t="shared" si="19"/>
        <v>2750.057261995384</v>
      </c>
      <c r="L95" s="31">
        <f t="shared" si="20"/>
        <v>32616.67304702046</v>
      </c>
    </row>
    <row r="96" spans="1:12" ht="12">
      <c r="A96" s="9">
        <v>30</v>
      </c>
      <c r="B96" s="1"/>
      <c r="C96" s="1"/>
      <c r="D96" s="1"/>
      <c r="E96" s="28"/>
      <c r="G96">
        <f t="shared" si="24"/>
        <v>30</v>
      </c>
      <c r="H96" s="11">
        <f t="shared" si="25"/>
        <v>32616.67304702046</v>
      </c>
      <c r="I96" s="13">
        <f t="shared" si="17"/>
        <v>3192.141390858082</v>
      </c>
      <c r="J96" s="11">
        <f t="shared" si="18"/>
        <v>407.7084130877558</v>
      </c>
      <c r="K96" s="31">
        <f t="shared" si="19"/>
        <v>2784.4329777703265</v>
      </c>
      <c r="L96" s="31">
        <f t="shared" si="20"/>
        <v>29832.240069250132</v>
      </c>
    </row>
    <row r="97" spans="1:12" ht="12">
      <c r="A97" s="9">
        <v>31</v>
      </c>
      <c r="B97" s="1"/>
      <c r="C97" s="1"/>
      <c r="D97" s="1"/>
      <c r="E97" s="28"/>
      <c r="G97">
        <f t="shared" si="24"/>
        <v>31</v>
      </c>
      <c r="H97" s="11">
        <f t="shared" si="25"/>
        <v>29832.240069250132</v>
      </c>
      <c r="I97" s="13">
        <f t="shared" si="17"/>
        <v>3192.141390858082</v>
      </c>
      <c r="J97" s="11">
        <f t="shared" si="18"/>
        <v>372.90300086562667</v>
      </c>
      <c r="K97" s="31">
        <f t="shared" si="19"/>
        <v>2819.2383899924553</v>
      </c>
      <c r="L97" s="31">
        <f t="shared" si="20"/>
        <v>27013.00167925768</v>
      </c>
    </row>
    <row r="98" spans="1:12" ht="12">
      <c r="A98" s="9">
        <v>32</v>
      </c>
      <c r="B98" s="1"/>
      <c r="C98" s="1"/>
      <c r="D98" s="1"/>
      <c r="E98" s="28"/>
      <c r="G98">
        <f t="shared" si="24"/>
        <v>32</v>
      </c>
      <c r="H98" s="11">
        <f t="shared" si="25"/>
        <v>27013.00167925768</v>
      </c>
      <c r="I98" s="13">
        <f t="shared" si="17"/>
        <v>3192.141390858082</v>
      </c>
      <c r="J98" s="11">
        <f t="shared" si="18"/>
        <v>337.662520990721</v>
      </c>
      <c r="K98" s="31">
        <f t="shared" si="19"/>
        <v>2854.478869867361</v>
      </c>
      <c r="L98" s="31">
        <f t="shared" si="20"/>
        <v>24158.522809390317</v>
      </c>
    </row>
    <row r="99" spans="2:12" ht="12">
      <c r="B99" s="2"/>
      <c r="C99" s="2"/>
      <c r="D99" s="2"/>
      <c r="G99">
        <f t="shared" si="24"/>
        <v>33</v>
      </c>
      <c r="H99" s="11">
        <f t="shared" si="25"/>
        <v>24158.522809390317</v>
      </c>
      <c r="I99" s="13">
        <f t="shared" si="17"/>
        <v>3192.141390858082</v>
      </c>
      <c r="J99" s="11">
        <f t="shared" si="18"/>
        <v>301.981535117379</v>
      </c>
      <c r="K99" s="31">
        <f t="shared" si="19"/>
        <v>2890.1598557407033</v>
      </c>
      <c r="L99" s="31">
        <f t="shared" si="20"/>
        <v>21268.362953649616</v>
      </c>
    </row>
    <row r="100" spans="2:12" ht="12">
      <c r="B100" s="2"/>
      <c r="C100" s="2"/>
      <c r="D100" s="2"/>
      <c r="G100">
        <f t="shared" si="24"/>
        <v>34</v>
      </c>
      <c r="H100" s="11">
        <f t="shared" si="25"/>
        <v>21268.362953649616</v>
      </c>
      <c r="I100" s="13">
        <f t="shared" si="17"/>
        <v>3192.141390858082</v>
      </c>
      <c r="J100" s="11">
        <f t="shared" si="18"/>
        <v>265.8545369206202</v>
      </c>
      <c r="K100" s="31">
        <f t="shared" si="19"/>
        <v>2926.2868539374617</v>
      </c>
      <c r="L100" s="31">
        <f t="shared" si="20"/>
        <v>18342.076099712154</v>
      </c>
    </row>
    <row r="101" spans="2:12" ht="12">
      <c r="B101" s="2"/>
      <c r="C101" s="2"/>
      <c r="D101" s="2"/>
      <c r="G101">
        <f t="shared" si="24"/>
        <v>35</v>
      </c>
      <c r="H101" s="11">
        <f t="shared" si="25"/>
        <v>18342.076099712154</v>
      </c>
      <c r="I101" s="13">
        <f t="shared" si="17"/>
        <v>3192.141390858082</v>
      </c>
      <c r="J101" s="11">
        <f t="shared" si="18"/>
        <v>229.27595124640195</v>
      </c>
      <c r="K101" s="31">
        <f t="shared" si="19"/>
        <v>2962.8654396116804</v>
      </c>
      <c r="L101" s="31">
        <f t="shared" si="20"/>
        <v>15379.210660100474</v>
      </c>
    </row>
    <row r="102" spans="2:12" ht="12">
      <c r="B102" s="2"/>
      <c r="C102" s="2"/>
      <c r="D102" s="2"/>
      <c r="G102">
        <f t="shared" si="24"/>
        <v>36</v>
      </c>
      <c r="H102" s="11">
        <f t="shared" si="25"/>
        <v>15379.210660100474</v>
      </c>
      <c r="I102" s="13">
        <f t="shared" si="17"/>
        <v>3192.141390858082</v>
      </c>
      <c r="J102" s="11">
        <f t="shared" si="18"/>
        <v>192.24013325125594</v>
      </c>
      <c r="K102" s="31">
        <f t="shared" si="19"/>
        <v>2999.901257606826</v>
      </c>
      <c r="L102" s="31">
        <f t="shared" si="20"/>
        <v>12379.309402493647</v>
      </c>
    </row>
    <row r="103" spans="2:12" ht="12">
      <c r="B103" s="2"/>
      <c r="C103" s="2"/>
      <c r="D103" s="2"/>
      <c r="G103">
        <f t="shared" si="24"/>
        <v>37</v>
      </c>
      <c r="H103" s="11">
        <f t="shared" si="25"/>
        <v>12379.309402493647</v>
      </c>
      <c r="I103" s="13">
        <f t="shared" si="17"/>
        <v>3192.141390858082</v>
      </c>
      <c r="J103" s="11">
        <f t="shared" si="18"/>
        <v>154.7413675311706</v>
      </c>
      <c r="K103" s="31">
        <f t="shared" si="19"/>
        <v>3037.4000233269117</v>
      </c>
      <c r="L103" s="31">
        <f t="shared" si="20"/>
        <v>9341.909379166736</v>
      </c>
    </row>
    <row r="104" spans="2:12" ht="12">
      <c r="B104" s="2"/>
      <c r="C104" s="2"/>
      <c r="D104" s="2"/>
      <c r="G104">
        <f t="shared" si="24"/>
        <v>38</v>
      </c>
      <c r="H104" s="11">
        <f t="shared" si="25"/>
        <v>9341.909379166736</v>
      </c>
      <c r="I104" s="13">
        <f t="shared" si="17"/>
        <v>3192.141390858082</v>
      </c>
      <c r="J104" s="11">
        <f t="shared" si="18"/>
        <v>116.7738672395842</v>
      </c>
      <c r="K104" s="31">
        <f t="shared" si="19"/>
        <v>3075.367523618498</v>
      </c>
      <c r="L104" s="31">
        <f t="shared" si="20"/>
        <v>6266.541855548238</v>
      </c>
    </row>
    <row r="105" spans="2:12" ht="12">
      <c r="B105" s="2"/>
      <c r="C105" s="2"/>
      <c r="D105" s="2"/>
      <c r="G105">
        <f t="shared" si="24"/>
        <v>39</v>
      </c>
      <c r="H105" s="11">
        <f t="shared" si="25"/>
        <v>6266.541855548238</v>
      </c>
      <c r="I105" s="13">
        <f t="shared" si="17"/>
        <v>3192.141390858082</v>
      </c>
      <c r="J105" s="11">
        <f t="shared" si="18"/>
        <v>78.33177319435299</v>
      </c>
      <c r="K105" s="31">
        <f t="shared" si="19"/>
        <v>3113.809617663729</v>
      </c>
      <c r="L105" s="31">
        <f t="shared" si="20"/>
        <v>3152.7322378845092</v>
      </c>
    </row>
    <row r="106" spans="2:12" ht="12">
      <c r="B106" s="2"/>
      <c r="C106" s="2"/>
      <c r="D106" s="2"/>
      <c r="G106">
        <f t="shared" si="24"/>
        <v>40</v>
      </c>
      <c r="H106" s="11">
        <f t="shared" si="25"/>
        <v>3152.7322378845092</v>
      </c>
      <c r="I106" s="13">
        <f t="shared" si="17"/>
        <v>3192.141390858082</v>
      </c>
      <c r="J106" s="11">
        <f t="shared" si="18"/>
        <v>39.40915297355637</v>
      </c>
      <c r="K106" s="31">
        <f t="shared" si="19"/>
        <v>3152.7322378845256</v>
      </c>
      <c r="L106" s="31">
        <f t="shared" si="20"/>
        <v>-1.6370904631912708E-11</v>
      </c>
    </row>
    <row r="107" spans="2:12" ht="12">
      <c r="B107" s="2"/>
      <c r="C107" s="2"/>
      <c r="D107" s="2"/>
      <c r="G107">
        <f t="shared" si="24"/>
        <v>41</v>
      </c>
      <c r="H107" s="11">
        <f t="shared" si="25"/>
        <v>-1.6370904631912708E-11</v>
      </c>
      <c r="I107" s="13">
        <f t="shared" si="17"/>
        <v>3192.141390858082</v>
      </c>
      <c r="J107" s="11">
        <f t="shared" si="18"/>
        <v>-2.0463630789890886E-13</v>
      </c>
      <c r="K107" s="31">
        <f t="shared" si="19"/>
        <v>3192.141390858082</v>
      </c>
      <c r="L107" s="31">
        <f t="shared" si="20"/>
        <v>-3192.1413908580985</v>
      </c>
    </row>
    <row r="108" spans="2:12" ht="12">
      <c r="B108" s="2"/>
      <c r="C108" s="2"/>
      <c r="D108" s="2"/>
      <c r="G108">
        <f t="shared" si="24"/>
        <v>42</v>
      </c>
      <c r="H108" s="11">
        <f t="shared" si="25"/>
        <v>-3192.1413908580985</v>
      </c>
      <c r="I108" s="13">
        <f t="shared" si="17"/>
        <v>3192.141390858082</v>
      </c>
      <c r="J108" s="11">
        <f t="shared" si="18"/>
        <v>-39.90176738572623</v>
      </c>
      <c r="K108" s="31">
        <f t="shared" si="19"/>
        <v>3232.043158243808</v>
      </c>
      <c r="L108" s="31">
        <f t="shared" si="20"/>
        <v>-6424.184549101907</v>
      </c>
    </row>
    <row r="109" spans="2:12" ht="12">
      <c r="B109" s="2"/>
      <c r="C109" s="2"/>
      <c r="D109" s="2"/>
      <c r="G109">
        <f t="shared" si="24"/>
        <v>43</v>
      </c>
      <c r="H109" s="11">
        <f t="shared" si="25"/>
        <v>-6424.184549101907</v>
      </c>
      <c r="I109" s="13">
        <f t="shared" si="17"/>
        <v>3192.141390858082</v>
      </c>
      <c r="J109" s="11">
        <f t="shared" si="18"/>
        <v>-80.30230686377384</v>
      </c>
      <c r="K109" s="31">
        <f t="shared" si="19"/>
        <v>3272.443697721856</v>
      </c>
      <c r="L109" s="31">
        <f t="shared" si="20"/>
        <v>-9696.628246823762</v>
      </c>
    </row>
    <row r="110" spans="2:12" ht="12">
      <c r="B110" s="2"/>
      <c r="C110" s="2"/>
      <c r="D110" s="2"/>
      <c r="G110">
        <f t="shared" si="24"/>
        <v>44</v>
      </c>
      <c r="H110" s="11">
        <f t="shared" si="25"/>
        <v>-9696.628246823762</v>
      </c>
      <c r="I110" s="13">
        <f t="shared" si="17"/>
        <v>3192.141390858082</v>
      </c>
      <c r="J110" s="11">
        <f t="shared" si="18"/>
        <v>-121.20785308529703</v>
      </c>
      <c r="K110" s="31">
        <f t="shared" si="19"/>
        <v>3313.349243943379</v>
      </c>
      <c r="L110" s="31">
        <f t="shared" si="20"/>
        <v>-13009.977490767142</v>
      </c>
    </row>
    <row r="111" spans="2:12" ht="12">
      <c r="B111" s="2"/>
      <c r="C111" s="2"/>
      <c r="D111" s="2"/>
      <c r="G111">
        <f t="shared" si="24"/>
        <v>45</v>
      </c>
      <c r="H111" s="11">
        <f t="shared" si="25"/>
        <v>-13009.977490767142</v>
      </c>
      <c r="I111" s="13">
        <f t="shared" si="17"/>
        <v>3192.141390858082</v>
      </c>
      <c r="J111" s="11">
        <f t="shared" si="18"/>
        <v>-162.62471863458927</v>
      </c>
      <c r="K111" s="31">
        <f t="shared" si="19"/>
        <v>3354.7661094926716</v>
      </c>
      <c r="L111" s="31">
        <f t="shared" si="20"/>
        <v>-16364.743600259813</v>
      </c>
    </row>
    <row r="112" spans="2:12" ht="12">
      <c r="B112" s="2"/>
      <c r="C112" s="2"/>
      <c r="D112" s="2"/>
      <c r="G112">
        <f t="shared" si="24"/>
        <v>46</v>
      </c>
      <c r="H112" s="11">
        <f t="shared" si="25"/>
        <v>-16364.743600259813</v>
      </c>
      <c r="I112" s="13">
        <f t="shared" si="17"/>
        <v>3192.141390858082</v>
      </c>
      <c r="J112" s="11">
        <f t="shared" si="18"/>
        <v>-204.55929500324768</v>
      </c>
      <c r="K112" s="31">
        <f t="shared" si="19"/>
        <v>3396.70068586133</v>
      </c>
      <c r="L112" s="31">
        <f t="shared" si="20"/>
        <v>-19761.444286121143</v>
      </c>
    </row>
    <row r="113" spans="2:12" ht="12">
      <c r="B113" s="2"/>
      <c r="C113" s="2"/>
      <c r="D113" s="2"/>
      <c r="G113">
        <f t="shared" si="24"/>
        <v>47</v>
      </c>
      <c r="H113" s="11">
        <f t="shared" si="25"/>
        <v>-19761.444286121143</v>
      </c>
      <c r="I113" s="13">
        <f t="shared" si="17"/>
        <v>3192.141390858082</v>
      </c>
      <c r="J113" s="11">
        <f t="shared" si="18"/>
        <v>-247.0180535765143</v>
      </c>
      <c r="K113" s="31">
        <f t="shared" si="19"/>
        <v>3439.1594444345965</v>
      </c>
      <c r="L113" s="31">
        <f t="shared" si="20"/>
        <v>-23200.60373055574</v>
      </c>
    </row>
    <row r="114" spans="2:12" ht="12">
      <c r="B114" s="2"/>
      <c r="C114" s="2"/>
      <c r="D114" s="2"/>
      <c r="G114">
        <f t="shared" si="24"/>
        <v>48</v>
      </c>
      <c r="H114" s="11">
        <f t="shared" si="25"/>
        <v>-23200.60373055574</v>
      </c>
      <c r="I114" s="13">
        <f t="shared" si="17"/>
        <v>3192.141390858082</v>
      </c>
      <c r="J114" s="11">
        <f t="shared" si="18"/>
        <v>-290.00754663194675</v>
      </c>
      <c r="K114" s="31">
        <f t="shared" si="19"/>
        <v>3482.148937490029</v>
      </c>
      <c r="L114" s="31">
        <f t="shared" si="20"/>
        <v>-26682.75266804577</v>
      </c>
    </row>
    <row r="115" spans="2:12" ht="12">
      <c r="B115" s="2"/>
      <c r="C115" s="2"/>
      <c r="D115" s="2"/>
      <c r="G115">
        <f t="shared" si="24"/>
        <v>49</v>
      </c>
      <c r="H115" s="11">
        <f t="shared" si="25"/>
        <v>-26682.75266804577</v>
      </c>
      <c r="I115" s="13">
        <f t="shared" si="17"/>
        <v>3192.141390858082</v>
      </c>
      <c r="J115" s="11">
        <f t="shared" si="18"/>
        <v>-333.53440835057216</v>
      </c>
      <c r="K115" s="31">
        <f t="shared" si="19"/>
        <v>3525.675799208654</v>
      </c>
      <c r="L115" s="31">
        <f t="shared" si="20"/>
        <v>-30208.428467254424</v>
      </c>
    </row>
    <row r="116" spans="2:12" ht="12">
      <c r="B116" s="2"/>
      <c r="C116" s="2"/>
      <c r="D116" s="2"/>
      <c r="G116">
        <f t="shared" si="24"/>
        <v>50</v>
      </c>
      <c r="H116" s="11">
        <f t="shared" si="25"/>
        <v>-30208.428467254424</v>
      </c>
      <c r="I116" s="13">
        <f t="shared" si="17"/>
        <v>3192.141390858082</v>
      </c>
      <c r="J116" s="11">
        <f t="shared" si="18"/>
        <v>-377.6053558406803</v>
      </c>
      <c r="K116" s="31">
        <f t="shared" si="19"/>
        <v>3569.7467466987623</v>
      </c>
      <c r="L116" s="31">
        <f t="shared" si="20"/>
        <v>-33778.17521395319</v>
      </c>
    </row>
    <row r="117" spans="2:12" ht="12">
      <c r="B117" s="2"/>
      <c r="C117" s="2"/>
      <c r="D117" s="2"/>
      <c r="G117">
        <f t="shared" si="24"/>
        <v>51</v>
      </c>
      <c r="H117" s="11">
        <f t="shared" si="25"/>
        <v>-33778.17521395319</v>
      </c>
      <c r="I117" s="13">
        <f t="shared" si="17"/>
        <v>3192.141390858082</v>
      </c>
      <c r="J117" s="11">
        <f t="shared" si="18"/>
        <v>-422.2271901744149</v>
      </c>
      <c r="K117" s="31">
        <f t="shared" si="19"/>
        <v>3614.368581032497</v>
      </c>
      <c r="L117" s="31">
        <f t="shared" si="20"/>
        <v>-37392.543794985686</v>
      </c>
    </row>
    <row r="118" spans="2:12" ht="12">
      <c r="B118" s="2"/>
      <c r="C118" s="2"/>
      <c r="D118" s="2"/>
      <c r="G118">
        <f t="shared" si="24"/>
        <v>52</v>
      </c>
      <c r="H118" s="11">
        <f t="shared" si="25"/>
        <v>-37392.543794985686</v>
      </c>
      <c r="I118" s="13">
        <f t="shared" si="17"/>
        <v>3192.141390858082</v>
      </c>
      <c r="J118" s="11">
        <f t="shared" si="18"/>
        <v>-467.4067974373211</v>
      </c>
      <c r="K118" s="31">
        <f t="shared" si="19"/>
        <v>3659.548188295403</v>
      </c>
      <c r="L118" s="31">
        <f t="shared" si="20"/>
        <v>-41052.09198328109</v>
      </c>
    </row>
    <row r="119" spans="2:12" ht="12">
      <c r="B119" s="2"/>
      <c r="C119" s="2"/>
      <c r="D119" s="2"/>
      <c r="G119">
        <f t="shared" si="24"/>
        <v>53</v>
      </c>
      <c r="H119" s="11">
        <f t="shared" si="25"/>
        <v>-41052.09198328109</v>
      </c>
      <c r="I119" s="13">
        <f t="shared" si="17"/>
        <v>3192.141390858082</v>
      </c>
      <c r="J119" s="11">
        <f t="shared" si="18"/>
        <v>-513.1511497910136</v>
      </c>
      <c r="K119" s="31">
        <f t="shared" si="19"/>
        <v>3705.292540649096</v>
      </c>
      <c r="L119" s="31">
        <f t="shared" si="20"/>
        <v>-44757.38452393019</v>
      </c>
    </row>
    <row r="120" spans="2:12" ht="12">
      <c r="B120" s="2"/>
      <c r="C120" s="2"/>
      <c r="D120" s="2"/>
      <c r="G120">
        <f t="shared" si="24"/>
        <v>54</v>
      </c>
      <c r="H120" s="11">
        <f t="shared" si="25"/>
        <v>-44757.38452393019</v>
      </c>
      <c r="I120" s="13">
        <f t="shared" si="17"/>
        <v>3192.141390858082</v>
      </c>
      <c r="J120" s="11">
        <f t="shared" si="18"/>
        <v>-559.4673065491273</v>
      </c>
      <c r="K120" s="31">
        <f t="shared" si="19"/>
        <v>3751.6086974072095</v>
      </c>
      <c r="L120" s="31">
        <f t="shared" si="20"/>
        <v>-48508.9932213374</v>
      </c>
    </row>
    <row r="121" spans="2:12" ht="12">
      <c r="B121" s="2"/>
      <c r="C121" s="2"/>
      <c r="D121" s="2"/>
      <c r="G121">
        <f t="shared" si="24"/>
        <v>55</v>
      </c>
      <c r="H121" s="11">
        <f t="shared" si="25"/>
        <v>-48508.9932213374</v>
      </c>
      <c r="I121" s="13">
        <f t="shared" si="17"/>
        <v>3192.141390858082</v>
      </c>
      <c r="J121" s="11">
        <f t="shared" si="18"/>
        <v>-606.3624152667174</v>
      </c>
      <c r="K121" s="31">
        <f t="shared" si="19"/>
        <v>3798.5038061247997</v>
      </c>
      <c r="L121" s="31">
        <f t="shared" si="20"/>
        <v>-52307.497027462196</v>
      </c>
    </row>
    <row r="122" spans="2:12" ht="12">
      <c r="B122" s="2"/>
      <c r="C122" s="2"/>
      <c r="D122" s="2"/>
      <c r="G122">
        <f t="shared" si="24"/>
        <v>56</v>
      </c>
      <c r="H122" s="11">
        <f t="shared" si="25"/>
        <v>-52307.497027462196</v>
      </c>
      <c r="I122" s="13">
        <f t="shared" si="17"/>
        <v>3192.141390858082</v>
      </c>
      <c r="J122" s="11">
        <f t="shared" si="18"/>
        <v>-653.8437128432774</v>
      </c>
      <c r="K122" s="31">
        <f t="shared" si="19"/>
        <v>3845.9851037013595</v>
      </c>
      <c r="L122" s="31">
        <f t="shared" si="20"/>
        <v>-56153.48213116355</v>
      </c>
    </row>
    <row r="123" spans="2:12" ht="12">
      <c r="B123" s="2"/>
      <c r="C123" s="2"/>
      <c r="D123" s="2"/>
      <c r="G123">
        <f t="shared" si="24"/>
        <v>57</v>
      </c>
      <c r="H123" s="11">
        <f t="shared" si="25"/>
        <v>-56153.48213116355</v>
      </c>
      <c r="I123" s="13">
        <f t="shared" si="17"/>
        <v>3192.141390858082</v>
      </c>
      <c r="J123" s="11">
        <f t="shared" si="18"/>
        <v>-701.9185266395444</v>
      </c>
      <c r="K123" s="31">
        <f t="shared" si="19"/>
        <v>3894.0599174976264</v>
      </c>
      <c r="L123" s="31">
        <f t="shared" si="20"/>
        <v>-60047.54204866118</v>
      </c>
    </row>
    <row r="124" spans="2:12" ht="12">
      <c r="B124" s="2"/>
      <c r="C124" s="2"/>
      <c r="D124" s="2"/>
      <c r="G124">
        <f t="shared" si="24"/>
        <v>58</v>
      </c>
      <c r="H124" s="11">
        <f t="shared" si="25"/>
        <v>-60047.54204866118</v>
      </c>
      <c r="I124" s="13">
        <f t="shared" si="17"/>
        <v>3192.141390858082</v>
      </c>
      <c r="J124" s="11">
        <f t="shared" si="18"/>
        <v>-750.5942756082648</v>
      </c>
      <c r="K124" s="31">
        <f t="shared" si="19"/>
        <v>3942.7356664663466</v>
      </c>
      <c r="L124" s="31">
        <f t="shared" si="20"/>
        <v>-63990.27771512752</v>
      </c>
    </row>
    <row r="125" spans="2:12" ht="12">
      <c r="B125" s="2"/>
      <c r="C125" s="2"/>
      <c r="D125" s="2"/>
      <c r="G125">
        <f t="shared" si="24"/>
        <v>59</v>
      </c>
      <c r="H125" s="11">
        <f t="shared" si="25"/>
        <v>-63990.27771512752</v>
      </c>
      <c r="I125" s="13">
        <f t="shared" si="17"/>
        <v>3192.141390858082</v>
      </c>
      <c r="J125" s="11">
        <f t="shared" si="18"/>
        <v>-799.878471439094</v>
      </c>
      <c r="K125" s="31">
        <f t="shared" si="19"/>
        <v>3992.019862297176</v>
      </c>
      <c r="L125" s="31">
        <f t="shared" si="20"/>
        <v>-67982.2975774247</v>
      </c>
    </row>
    <row r="126" spans="2:12" ht="12">
      <c r="B126" s="2"/>
      <c r="C126" s="2"/>
      <c r="D126" s="2"/>
      <c r="G126">
        <f t="shared" si="24"/>
        <v>60</v>
      </c>
      <c r="H126" s="11">
        <f t="shared" si="25"/>
        <v>-67982.2975774247</v>
      </c>
      <c r="I126" s="13">
        <f t="shared" si="17"/>
        <v>3192.141390858082</v>
      </c>
      <c r="J126" s="11">
        <f t="shared" si="18"/>
        <v>-849.7787197178088</v>
      </c>
      <c r="K126" s="31">
        <f t="shared" si="19"/>
        <v>4041.920110575891</v>
      </c>
      <c r="L126" s="31">
        <f t="shared" si="20"/>
        <v>-72024.21768800059</v>
      </c>
    </row>
    <row r="127" spans="2:12" ht="12">
      <c r="B127" s="2"/>
      <c r="C127" s="2"/>
      <c r="D127" s="2"/>
      <c r="G127">
        <f t="shared" si="24"/>
        <v>61</v>
      </c>
      <c r="H127" s="11">
        <f t="shared" si="25"/>
        <v>-72024.21768800059</v>
      </c>
      <c r="I127" s="13">
        <f t="shared" si="17"/>
        <v>3192.141390858082</v>
      </c>
      <c r="J127" s="11">
        <f t="shared" si="18"/>
        <v>-900.3027211000074</v>
      </c>
      <c r="K127" s="31">
        <f t="shared" si="19"/>
        <v>4092.4441119580897</v>
      </c>
      <c r="L127" s="31">
        <f t="shared" si="20"/>
        <v>-76116.66179995867</v>
      </c>
    </row>
    <row r="128" spans="2:12" ht="12">
      <c r="B128" s="2"/>
      <c r="C128" s="2"/>
      <c r="D128" s="2"/>
      <c r="H128" s="11"/>
      <c r="I128" s="13"/>
      <c r="J128" s="11"/>
      <c r="K128" s="31"/>
      <c r="L128" s="31"/>
    </row>
    <row r="129" spans="2:12" ht="12">
      <c r="B129" s="2"/>
      <c r="C129" s="2"/>
      <c r="D129" s="2"/>
      <c r="H129" s="11"/>
      <c r="I129" s="13"/>
      <c r="J129" s="11"/>
      <c r="K129" s="31"/>
      <c r="L129" s="31"/>
    </row>
    <row r="130" spans="2:12" ht="12">
      <c r="B130" s="2"/>
      <c r="C130" s="2"/>
      <c r="D130" s="2"/>
      <c r="H130" s="11"/>
      <c r="I130" s="13"/>
      <c r="J130" s="11"/>
      <c r="K130" s="31"/>
      <c r="L130" s="31"/>
    </row>
    <row r="131" spans="2:12" ht="12">
      <c r="B131" s="2"/>
      <c r="C131" s="2"/>
      <c r="D131" s="2"/>
      <c r="H131" s="11"/>
      <c r="I131" s="13"/>
      <c r="J131" s="11"/>
      <c r="K131" s="31"/>
      <c r="L131" s="31"/>
    </row>
    <row r="132" spans="2:12" ht="12">
      <c r="B132" s="2"/>
      <c r="C132" s="2"/>
      <c r="D132" s="2"/>
      <c r="H132" s="11"/>
      <c r="I132" s="13"/>
      <c r="J132" s="11"/>
      <c r="K132" s="31"/>
      <c r="L132" s="31"/>
    </row>
    <row r="133" spans="2:12" ht="12">
      <c r="B133" s="2"/>
      <c r="C133" s="2"/>
      <c r="D133" s="2"/>
      <c r="H133" s="11"/>
      <c r="I133" s="13"/>
      <c r="J133" s="11"/>
      <c r="K133" s="31"/>
      <c r="L133" s="31"/>
    </row>
    <row r="134" spans="2:12" ht="12">
      <c r="B134" s="2"/>
      <c r="C134" s="2"/>
      <c r="D134" s="2"/>
      <c r="H134" s="11"/>
      <c r="I134" s="13"/>
      <c r="J134" s="11"/>
      <c r="K134" s="31"/>
      <c r="L134" s="31"/>
    </row>
    <row r="135" spans="2:12" ht="12">
      <c r="B135" s="2"/>
      <c r="C135" s="2"/>
      <c r="D135" s="2"/>
      <c r="H135" s="11"/>
      <c r="I135" s="13"/>
      <c r="J135" s="11"/>
      <c r="L135" s="31"/>
    </row>
    <row r="136" spans="2:12" ht="12">
      <c r="B136" s="2"/>
      <c r="C136" s="2"/>
      <c r="D136" s="2"/>
      <c r="H136" s="11"/>
      <c r="I136" s="13"/>
      <c r="J136" s="11"/>
      <c r="L136" s="31"/>
    </row>
    <row r="137" spans="2:12" ht="12">
      <c r="B137" s="2"/>
      <c r="C137" s="2"/>
      <c r="D137" s="2"/>
      <c r="H137" s="11"/>
      <c r="I137" s="13"/>
      <c r="J137" s="11"/>
      <c r="L137" s="31"/>
    </row>
    <row r="138" spans="2:12" ht="12">
      <c r="B138" s="2"/>
      <c r="C138" s="2"/>
      <c r="D138" s="2"/>
      <c r="H138" s="11"/>
      <c r="I138" s="13"/>
      <c r="J138" s="11"/>
      <c r="L138" s="31"/>
    </row>
    <row r="139" spans="2:12" ht="12">
      <c r="B139" s="2"/>
      <c r="C139" s="2"/>
      <c r="D139" s="2"/>
      <c r="H139" s="11"/>
      <c r="I139" s="13"/>
      <c r="J139" s="11"/>
      <c r="L139" s="31"/>
    </row>
    <row r="140" spans="2:12" ht="12">
      <c r="B140" s="2"/>
      <c r="C140" s="2"/>
      <c r="D140" s="2"/>
      <c r="H140" s="11"/>
      <c r="I140" s="13"/>
      <c r="J140" s="11"/>
      <c r="L140" s="31"/>
    </row>
    <row r="141" spans="2:12" ht="12">
      <c r="B141" s="2"/>
      <c r="C141" s="2"/>
      <c r="D141" s="2"/>
      <c r="H141" s="11"/>
      <c r="I141" s="13"/>
      <c r="J141" s="11"/>
      <c r="L141" s="31"/>
    </row>
    <row r="142" spans="2:12" ht="12">
      <c r="B142" s="2"/>
      <c r="C142" s="2"/>
      <c r="D142" s="2"/>
      <c r="H142" s="11"/>
      <c r="I142" s="13"/>
      <c r="J142" s="11"/>
      <c r="L142" s="31"/>
    </row>
    <row r="143" spans="2:12" ht="12">
      <c r="B143" s="2"/>
      <c r="C143" s="2"/>
      <c r="D143" s="2"/>
      <c r="H143" s="11"/>
      <c r="I143" s="13"/>
      <c r="J143" s="11"/>
      <c r="L143" s="31"/>
    </row>
    <row r="144" spans="2:12" ht="12">
      <c r="B144" s="2"/>
      <c r="C144" s="2"/>
      <c r="D144" s="2"/>
      <c r="H144" s="11"/>
      <c r="I144" s="13"/>
      <c r="J144" s="11"/>
      <c r="L144" s="31"/>
    </row>
    <row r="145" spans="2:12" ht="12">
      <c r="B145" s="2"/>
      <c r="C145" s="2"/>
      <c r="D145" s="2"/>
      <c r="H145" s="11"/>
      <c r="I145" s="13"/>
      <c r="J145" s="11"/>
      <c r="L145" s="31"/>
    </row>
    <row r="146" spans="2:12" ht="12">
      <c r="B146" s="2"/>
      <c r="C146" s="2"/>
      <c r="D146" s="2"/>
      <c r="H146" s="11"/>
      <c r="I146" s="13"/>
      <c r="J146" s="11"/>
      <c r="L146" s="31"/>
    </row>
    <row r="147" spans="2:12" ht="12">
      <c r="B147" s="2"/>
      <c r="C147" s="2"/>
      <c r="D147" s="2"/>
      <c r="H147" s="11"/>
      <c r="I147" s="13"/>
      <c r="J147" s="11"/>
      <c r="L147" s="31"/>
    </row>
    <row r="148" spans="2:10" ht="12">
      <c r="B148" s="2"/>
      <c r="C148" s="2"/>
      <c r="D148" s="2"/>
      <c r="H148" s="11"/>
      <c r="I148" s="13"/>
      <c r="J148" s="11"/>
    </row>
    <row r="149" spans="2:10" ht="12">
      <c r="B149" s="2"/>
      <c r="C149" s="2"/>
      <c r="D149" s="2"/>
      <c r="H149" s="11"/>
      <c r="I149" s="13"/>
      <c r="J149" s="11"/>
    </row>
    <row r="150" spans="2:9" ht="12">
      <c r="B150" s="2"/>
      <c r="C150" s="2"/>
      <c r="D150" s="2"/>
      <c r="H150" s="11"/>
      <c r="I150" s="13"/>
    </row>
    <row r="151" spans="2:9" ht="12">
      <c r="B151" s="2"/>
      <c r="C151" s="2"/>
      <c r="D151" s="2"/>
      <c r="H151" s="11"/>
      <c r="I151" s="13"/>
    </row>
    <row r="152" spans="2:9" ht="12">
      <c r="B152" s="2"/>
      <c r="C152" s="2"/>
      <c r="D152" s="2"/>
      <c r="H152" s="11"/>
      <c r="I152" s="13"/>
    </row>
    <row r="153" spans="2:8" ht="12">
      <c r="B153" s="2"/>
      <c r="C153" s="2"/>
      <c r="D153" s="2"/>
      <c r="H153" s="11"/>
    </row>
    <row r="154" spans="2:4" ht="12">
      <c r="B154" s="2"/>
      <c r="C154" s="2"/>
      <c r="D154" s="2"/>
    </row>
    <row r="155" spans="2:4" ht="12">
      <c r="B155" s="2"/>
      <c r="C155" s="2"/>
      <c r="D155" s="2"/>
    </row>
    <row r="156" spans="2:4" ht="12">
      <c r="B156" s="2"/>
      <c r="C156" s="2"/>
      <c r="D156" s="2"/>
    </row>
    <row r="157" spans="2:4" ht="12">
      <c r="B157" s="2"/>
      <c r="C157" s="2"/>
      <c r="D157" s="2"/>
    </row>
    <row r="158" spans="2:4" ht="12">
      <c r="B158" s="2"/>
      <c r="C158" s="2"/>
      <c r="D158" s="2"/>
    </row>
    <row r="159" spans="2:4" ht="12">
      <c r="B159" s="2"/>
      <c r="C159" s="2"/>
      <c r="D159" s="2"/>
    </row>
    <row r="160" spans="2:4" ht="12">
      <c r="B160" s="2"/>
      <c r="C160" s="2"/>
      <c r="D160" s="2"/>
    </row>
    <row r="161" spans="2:4" ht="12">
      <c r="B161" s="2"/>
      <c r="C161" s="2"/>
      <c r="D161" s="2"/>
    </row>
    <row r="162" spans="2:4" ht="12">
      <c r="B162" s="2"/>
      <c r="C162" s="2"/>
      <c r="D162" s="2"/>
    </row>
    <row r="163" spans="2:4" ht="12">
      <c r="B163" s="2"/>
      <c r="C163" s="2"/>
      <c r="D163" s="2"/>
    </row>
    <row r="164" spans="2:4" ht="12">
      <c r="B164" s="2"/>
      <c r="C164" s="2"/>
      <c r="D164" s="2"/>
    </row>
    <row r="165" spans="2:4" ht="12">
      <c r="B165" s="2"/>
      <c r="C165" s="2"/>
      <c r="D165" s="2"/>
    </row>
    <row r="166" spans="2:4" ht="12">
      <c r="B166" s="2"/>
      <c r="C166" s="2"/>
      <c r="D166" s="2"/>
    </row>
    <row r="167" spans="2:4" ht="12">
      <c r="B167" s="2"/>
      <c r="C167" s="2"/>
      <c r="D167" s="2"/>
    </row>
    <row r="168" spans="2:4" ht="12">
      <c r="B168" s="2"/>
      <c r="C168" s="2"/>
      <c r="D168" s="2"/>
    </row>
    <row r="169" spans="2:4" ht="12">
      <c r="B169" s="2"/>
      <c r="C169" s="2"/>
      <c r="D169" s="2"/>
    </row>
    <row r="170" spans="2:4" ht="12">
      <c r="B170" s="2"/>
      <c r="C170" s="2"/>
      <c r="D170" s="2"/>
    </row>
    <row r="171" spans="2:4" ht="12">
      <c r="B171" s="2"/>
      <c r="C171" s="2"/>
      <c r="D171" s="2"/>
    </row>
    <row r="172" spans="2:4" ht="12">
      <c r="B172" s="2"/>
      <c r="C172" s="2"/>
      <c r="D172" s="2"/>
    </row>
    <row r="173" spans="2:4" ht="12">
      <c r="B173" s="2"/>
      <c r="C173" s="2"/>
      <c r="D173" s="2"/>
    </row>
    <row r="174" spans="2:4" ht="12">
      <c r="B174" s="2"/>
      <c r="C174" s="2"/>
      <c r="D174" s="2"/>
    </row>
    <row r="175" spans="2:4" ht="12">
      <c r="B175" s="2"/>
      <c r="C175" s="2"/>
      <c r="D175" s="2"/>
    </row>
    <row r="176" spans="2:4" ht="12">
      <c r="B176" s="2"/>
      <c r="C176" s="2"/>
      <c r="D176" s="2"/>
    </row>
    <row r="177" spans="2:4" ht="12">
      <c r="B177" s="2"/>
      <c r="C177" s="2"/>
      <c r="D177" s="2"/>
    </row>
    <row r="178" spans="2:4" ht="12">
      <c r="B178" s="2"/>
      <c r="C178" s="2"/>
      <c r="D178" s="2"/>
    </row>
    <row r="179" spans="2:4" ht="12">
      <c r="B179" s="2"/>
      <c r="C179" s="2"/>
      <c r="D179" s="2"/>
    </row>
    <row r="180" spans="2:4" ht="12">
      <c r="B180" s="2"/>
      <c r="C180" s="2"/>
      <c r="D180" s="2"/>
    </row>
    <row r="181" spans="2:4" ht="12">
      <c r="B181" s="2"/>
      <c r="C181" s="2"/>
      <c r="D181" s="2"/>
    </row>
    <row r="182" spans="2:4" ht="12">
      <c r="B182" s="2"/>
      <c r="C182" s="2"/>
      <c r="D182" s="2"/>
    </row>
    <row r="183" spans="2:4" ht="12">
      <c r="B183" s="2"/>
      <c r="C183" s="2"/>
      <c r="D183" s="2"/>
    </row>
    <row r="184" spans="2:4" ht="12">
      <c r="B184" s="2"/>
      <c r="C184" s="2"/>
      <c r="D184" s="2"/>
    </row>
    <row r="185" spans="2:4" ht="12">
      <c r="B185" s="2"/>
      <c r="C185" s="2"/>
      <c r="D185" s="2"/>
    </row>
    <row r="186" spans="2:4" ht="12">
      <c r="B186" s="2"/>
      <c r="C186" s="2"/>
      <c r="D186" s="2"/>
    </row>
    <row r="187" spans="2:4" ht="12">
      <c r="B187" s="2"/>
      <c r="C187" s="2"/>
      <c r="D187" s="2"/>
    </row>
    <row r="188" spans="2:4" ht="12">
      <c r="B188" s="2"/>
      <c r="C188" s="2"/>
      <c r="D188" s="2"/>
    </row>
    <row r="189" spans="2:4" ht="12">
      <c r="B189" s="2"/>
      <c r="C189" s="2"/>
      <c r="D189" s="2"/>
    </row>
    <row r="190" spans="2:4" ht="12">
      <c r="B190" s="2"/>
      <c r="C190" s="2"/>
      <c r="D190" s="2"/>
    </row>
    <row r="191" spans="2:4" ht="12">
      <c r="B191" s="2"/>
      <c r="C191" s="2"/>
      <c r="D191" s="2"/>
    </row>
    <row r="192" spans="2:4" ht="12">
      <c r="B192" s="2"/>
      <c r="C192" s="2"/>
      <c r="D192" s="2"/>
    </row>
    <row r="193" spans="2:4" ht="12">
      <c r="B193" s="2"/>
      <c r="C193" s="2"/>
      <c r="D193" s="2"/>
    </row>
    <row r="194" spans="2:4" ht="12">
      <c r="B194" s="2"/>
      <c r="C194" s="2"/>
      <c r="D194" s="2"/>
    </row>
    <row r="195" spans="2:4" ht="12">
      <c r="B195" s="2"/>
      <c r="C195" s="2"/>
      <c r="D195" s="2"/>
    </row>
    <row r="196" spans="2:4" ht="12">
      <c r="B196" s="2"/>
      <c r="C196" s="2"/>
      <c r="D196" s="2"/>
    </row>
    <row r="197" spans="2:4" ht="12">
      <c r="B197" s="2"/>
      <c r="C197" s="2"/>
      <c r="D197" s="2"/>
    </row>
    <row r="198" spans="2:4" ht="12">
      <c r="B198" s="2"/>
      <c r="C198" s="2"/>
      <c r="D198" s="2"/>
    </row>
    <row r="199" spans="2:4" ht="12">
      <c r="B199" s="2"/>
      <c r="C199" s="2"/>
      <c r="D199" s="2"/>
    </row>
    <row r="200" spans="2:4" ht="12">
      <c r="B200" s="2"/>
      <c r="C200" s="2"/>
      <c r="D200" s="2"/>
    </row>
    <row r="201" spans="2:4" ht="12">
      <c r="B201" s="2"/>
      <c r="C201" s="2"/>
      <c r="D201" s="2"/>
    </row>
    <row r="202" spans="2:4" ht="12">
      <c r="B202" s="2"/>
      <c r="C202" s="2"/>
      <c r="D202" s="2"/>
    </row>
    <row r="203" spans="2:4" ht="12">
      <c r="B203" s="2"/>
      <c r="C203" s="2"/>
      <c r="D203" s="2"/>
    </row>
    <row r="204" spans="2:4" ht="12">
      <c r="B204" s="2"/>
      <c r="C204" s="2"/>
      <c r="D204" s="2"/>
    </row>
    <row r="205" spans="2:4" ht="12">
      <c r="B205" s="2"/>
      <c r="C205" s="2"/>
      <c r="D205" s="2"/>
    </row>
    <row r="206" spans="2:4" ht="12">
      <c r="B206" s="2"/>
      <c r="C206" s="2"/>
      <c r="D206" s="2"/>
    </row>
    <row r="207" spans="2:4" ht="12">
      <c r="B207" s="2"/>
      <c r="C207" s="2"/>
      <c r="D207" s="2"/>
    </row>
    <row r="208" spans="2:4" ht="12">
      <c r="B208" s="2"/>
      <c r="C208" s="2"/>
      <c r="D208" s="2"/>
    </row>
    <row r="209" spans="2:4" ht="12">
      <c r="B209" s="2"/>
      <c r="C209" s="2"/>
      <c r="D209" s="2"/>
    </row>
    <row r="210" spans="2:4" ht="12">
      <c r="B210" s="2"/>
      <c r="C210" s="2"/>
      <c r="D210" s="2"/>
    </row>
    <row r="211" spans="2:4" ht="12">
      <c r="B211" s="2"/>
      <c r="C211" s="2"/>
      <c r="D211" s="2"/>
    </row>
    <row r="212" spans="2:4" ht="12">
      <c r="B212" s="2"/>
      <c r="C212" s="2"/>
      <c r="D212" s="2"/>
    </row>
    <row r="213" spans="2:4" ht="12">
      <c r="B213" s="2"/>
      <c r="C213" s="2"/>
      <c r="D213" s="2"/>
    </row>
    <row r="214" spans="2:4" ht="12">
      <c r="B214" s="2"/>
      <c r="C214" s="2"/>
      <c r="D214" s="2"/>
    </row>
    <row r="215" spans="2:4" ht="12">
      <c r="B215" s="2"/>
      <c r="C215" s="2"/>
      <c r="D215" s="2"/>
    </row>
    <row r="216" spans="2:4" ht="12">
      <c r="B216" s="2"/>
      <c r="C216" s="2"/>
      <c r="D216" s="2"/>
    </row>
    <row r="217" spans="2:4" ht="12">
      <c r="B217" s="2"/>
      <c r="C217" s="2"/>
      <c r="D217" s="2"/>
    </row>
    <row r="218" spans="2:4" ht="12">
      <c r="B218" s="2"/>
      <c r="C218" s="2"/>
      <c r="D218" s="2"/>
    </row>
    <row r="219" spans="2:4" ht="12">
      <c r="B219" s="2"/>
      <c r="C219" s="2"/>
      <c r="D219" s="2"/>
    </row>
    <row r="220" spans="2:4" ht="12">
      <c r="B220" s="2"/>
      <c r="C220" s="2"/>
      <c r="D220" s="2"/>
    </row>
    <row r="221" spans="2:4" ht="12">
      <c r="B221" s="2"/>
      <c r="C221" s="2"/>
      <c r="D221" s="2"/>
    </row>
    <row r="222" spans="2:4" ht="12">
      <c r="B222" s="2"/>
      <c r="C222" s="2"/>
      <c r="D222" s="2"/>
    </row>
    <row r="223" spans="2:4" ht="12">
      <c r="B223" s="2"/>
      <c r="C223" s="2"/>
      <c r="D223" s="2"/>
    </row>
    <row r="224" spans="2:4" ht="12">
      <c r="B224" s="2"/>
      <c r="C224" s="2"/>
      <c r="D224" s="2"/>
    </row>
    <row r="225" spans="2:4" ht="12">
      <c r="B225" s="2"/>
      <c r="C225" s="2"/>
      <c r="D225" s="2"/>
    </row>
    <row r="226" spans="2:4" ht="12">
      <c r="B226" s="2"/>
      <c r="C226" s="2"/>
      <c r="D226" s="2"/>
    </row>
    <row r="227" spans="2:4" ht="12">
      <c r="B227" s="2"/>
      <c r="C227" s="2"/>
      <c r="D227" s="2"/>
    </row>
    <row r="228" spans="2:4" ht="12">
      <c r="B228" s="2"/>
      <c r="C228" s="2"/>
      <c r="D228" s="2"/>
    </row>
    <row r="229" spans="2:4" ht="12">
      <c r="B229" s="2"/>
      <c r="C229" s="2"/>
      <c r="D229" s="2"/>
    </row>
    <row r="230" spans="2:4" ht="12">
      <c r="B230" s="2"/>
      <c r="C230" s="2"/>
      <c r="D230" s="2"/>
    </row>
    <row r="231" spans="2:4" ht="12">
      <c r="B231" s="2"/>
      <c r="C231" s="2"/>
      <c r="D231" s="2"/>
    </row>
    <row r="232" spans="2:4" ht="12">
      <c r="B232" s="2"/>
      <c r="C232" s="2"/>
      <c r="D232" s="2"/>
    </row>
    <row r="233" spans="2:4" ht="12">
      <c r="B233" s="2"/>
      <c r="C233" s="2"/>
      <c r="D233" s="2"/>
    </row>
    <row r="234" spans="2:4" ht="12">
      <c r="B234" s="2"/>
      <c r="C234" s="2"/>
      <c r="D234" s="2"/>
    </row>
    <row r="235" spans="2:4" ht="12">
      <c r="B235" s="2"/>
      <c r="C235" s="2"/>
      <c r="D235" s="2"/>
    </row>
    <row r="236" spans="2:4" ht="12">
      <c r="B236" s="2"/>
      <c r="C236" s="2"/>
      <c r="D236" s="2"/>
    </row>
    <row r="237" spans="2:4" ht="12">
      <c r="B237" s="2"/>
      <c r="C237" s="2"/>
      <c r="D237" s="2"/>
    </row>
    <row r="238" spans="2:4" ht="12">
      <c r="B238" s="2"/>
      <c r="C238" s="2"/>
      <c r="D238" s="2"/>
    </row>
    <row r="239" spans="2:4" ht="12">
      <c r="B239" s="2"/>
      <c r="C239" s="2"/>
      <c r="D239" s="2"/>
    </row>
    <row r="240" spans="2:4" ht="12">
      <c r="B240" s="2"/>
      <c r="C240" s="2"/>
      <c r="D240" s="2"/>
    </row>
    <row r="241" spans="2:4" ht="12">
      <c r="B241" s="2"/>
      <c r="C241" s="2"/>
      <c r="D241" s="2"/>
    </row>
    <row r="242" spans="2:4" ht="12">
      <c r="B242" s="2"/>
      <c r="C242" s="2"/>
      <c r="D242" s="2"/>
    </row>
    <row r="243" spans="2:4" ht="12">
      <c r="B243" s="2"/>
      <c r="C243" s="2"/>
      <c r="D243" s="2"/>
    </row>
    <row r="244" spans="2:4" ht="12">
      <c r="B244" s="2"/>
      <c r="C244" s="2"/>
      <c r="D244" s="2"/>
    </row>
    <row r="245" spans="2:4" ht="12">
      <c r="B245" s="2"/>
      <c r="C245" s="2"/>
      <c r="D245" s="2"/>
    </row>
    <row r="246" spans="2:4" ht="12">
      <c r="B246" s="2"/>
      <c r="C246" s="2"/>
      <c r="D246" s="2"/>
    </row>
    <row r="247" spans="2:4" ht="12">
      <c r="B247" s="2"/>
      <c r="C247" s="2"/>
      <c r="D247" s="2"/>
    </row>
    <row r="248" spans="2:4" ht="12">
      <c r="B248" s="2"/>
      <c r="C248" s="2"/>
      <c r="D248" s="2"/>
    </row>
    <row r="249" spans="2:4" ht="12">
      <c r="B249" s="2"/>
      <c r="C249" s="2"/>
      <c r="D249" s="2"/>
    </row>
    <row r="250" spans="2:4" ht="12">
      <c r="B250" s="2"/>
      <c r="C250" s="2"/>
      <c r="D250" s="2"/>
    </row>
    <row r="251" spans="2:4" ht="12">
      <c r="B251" s="2"/>
      <c r="C251" s="2"/>
      <c r="D251" s="2"/>
    </row>
    <row r="252" spans="2:4" ht="12">
      <c r="B252" s="2"/>
      <c r="C252" s="2"/>
      <c r="D252" s="2"/>
    </row>
    <row r="253" spans="2:4" ht="12">
      <c r="B253" s="2"/>
      <c r="C253" s="2"/>
      <c r="D253" s="2"/>
    </row>
    <row r="254" spans="2:4" ht="12">
      <c r="B254" s="2"/>
      <c r="C254" s="2"/>
      <c r="D254" s="2"/>
    </row>
    <row r="255" spans="2:4" ht="12">
      <c r="B255" s="2"/>
      <c r="C255" s="2"/>
      <c r="D255" s="2"/>
    </row>
    <row r="256" spans="2:4" ht="12">
      <c r="B256" s="2"/>
      <c r="C256" s="2"/>
      <c r="D256" s="2"/>
    </row>
    <row r="257" spans="2:4" ht="12">
      <c r="B257" s="2"/>
      <c r="C257" s="2"/>
      <c r="D257" s="2"/>
    </row>
    <row r="258" spans="2:4" ht="12">
      <c r="B258" s="2"/>
      <c r="C258" s="2"/>
      <c r="D258" s="2"/>
    </row>
    <row r="259" spans="2:4" ht="12">
      <c r="B259" s="2"/>
      <c r="C259" s="2"/>
      <c r="D259" s="2"/>
    </row>
    <row r="260" spans="2:4" ht="12">
      <c r="B260" s="2"/>
      <c r="C260" s="2"/>
      <c r="D260" s="2"/>
    </row>
    <row r="261" spans="2:4" ht="12">
      <c r="B261" s="2"/>
      <c r="C261" s="2"/>
      <c r="D261" s="2"/>
    </row>
    <row r="262" spans="2:4" ht="12">
      <c r="B262" s="2"/>
      <c r="C262" s="2"/>
      <c r="D262" s="2"/>
    </row>
    <row r="263" spans="2:4" ht="12">
      <c r="B263" s="2"/>
      <c r="C263" s="2"/>
      <c r="D263" s="2"/>
    </row>
    <row r="264" spans="2:4" ht="12">
      <c r="B264" s="2"/>
      <c r="C264" s="2"/>
      <c r="D264" s="2"/>
    </row>
    <row r="265" spans="2:4" ht="12">
      <c r="B265" s="2"/>
      <c r="C265" s="2"/>
      <c r="D265" s="2"/>
    </row>
    <row r="266" spans="2:4" ht="12">
      <c r="B266" s="2"/>
      <c r="C266" s="2"/>
      <c r="D266" s="2"/>
    </row>
    <row r="267" spans="2:4" ht="12">
      <c r="B267" s="2"/>
      <c r="C267" s="2"/>
      <c r="D267" s="2"/>
    </row>
    <row r="268" spans="2:4" ht="12">
      <c r="B268" s="2"/>
      <c r="C268" s="2"/>
      <c r="D268" s="2"/>
    </row>
    <row r="269" spans="2:4" ht="12">
      <c r="B269" s="2"/>
      <c r="C269" s="2"/>
      <c r="D269" s="2"/>
    </row>
    <row r="270" spans="2:4" ht="12">
      <c r="B270" s="2"/>
      <c r="C270" s="2"/>
      <c r="D270" s="2"/>
    </row>
    <row r="271" spans="2:4" ht="12">
      <c r="B271" s="2"/>
      <c r="C271" s="2"/>
      <c r="D271" s="2"/>
    </row>
    <row r="272" spans="2:4" ht="12">
      <c r="B272" s="2"/>
      <c r="C272" s="2"/>
      <c r="D272" s="2"/>
    </row>
    <row r="273" spans="2:4" ht="12">
      <c r="B273" s="2"/>
      <c r="C273" s="2"/>
      <c r="D273" s="2"/>
    </row>
    <row r="274" spans="2:4" ht="12">
      <c r="B274" s="2"/>
      <c r="C274" s="2"/>
      <c r="D274" s="2"/>
    </row>
    <row r="275" spans="2:4" ht="12">
      <c r="B275" s="2"/>
      <c r="C275" s="2"/>
      <c r="D275" s="2"/>
    </row>
    <row r="276" spans="2:4" ht="12">
      <c r="B276" s="2"/>
      <c r="C276" s="2"/>
      <c r="D276" s="2"/>
    </row>
    <row r="277" spans="2:4" ht="12">
      <c r="B277" s="2"/>
      <c r="C277" s="2"/>
      <c r="D277" s="2"/>
    </row>
    <row r="278" spans="2:4" ht="12">
      <c r="B278" s="2"/>
      <c r="C278" s="2"/>
      <c r="D278" s="2"/>
    </row>
    <row r="279" spans="2:4" ht="12">
      <c r="B279" s="2"/>
      <c r="C279" s="2"/>
      <c r="D279" s="2"/>
    </row>
    <row r="280" spans="2:4" ht="12">
      <c r="B280" s="2"/>
      <c r="C280" s="2"/>
      <c r="D280" s="2"/>
    </row>
    <row r="281" spans="2:4" ht="12">
      <c r="B281" s="2"/>
      <c r="C281" s="2"/>
      <c r="D281" s="2"/>
    </row>
    <row r="282" spans="2:4" ht="12">
      <c r="B282" s="2"/>
      <c r="C282" s="2"/>
      <c r="D282" s="2"/>
    </row>
    <row r="283" spans="2:4" ht="12">
      <c r="B283" s="2"/>
      <c r="C283" s="2"/>
      <c r="D283" s="2"/>
    </row>
    <row r="284" spans="2:4" ht="12">
      <c r="B284" s="2"/>
      <c r="C284" s="2"/>
      <c r="D284" s="2"/>
    </row>
    <row r="285" spans="2:4" ht="12">
      <c r="B285" s="2"/>
      <c r="C285" s="2"/>
      <c r="D285" s="2"/>
    </row>
    <row r="286" spans="2:4" ht="12">
      <c r="B286" s="2"/>
      <c r="C286" s="2"/>
      <c r="D286" s="2"/>
    </row>
    <row r="287" spans="2:4" ht="12">
      <c r="B287" s="2"/>
      <c r="C287" s="2"/>
      <c r="D287" s="2"/>
    </row>
    <row r="288" spans="2:4" ht="12">
      <c r="B288" s="2"/>
      <c r="C288" s="2"/>
      <c r="D288" s="2"/>
    </row>
    <row r="289" spans="2:4" ht="12">
      <c r="B289" s="2"/>
      <c r="C289" s="2"/>
      <c r="D289" s="2"/>
    </row>
    <row r="290" spans="2:4" ht="12">
      <c r="B290" s="2"/>
      <c r="C290" s="2"/>
      <c r="D290" s="2"/>
    </row>
    <row r="291" spans="2:4" ht="12">
      <c r="B291" s="2"/>
      <c r="C291" s="2"/>
      <c r="D291" s="2"/>
    </row>
    <row r="292" spans="2:4" ht="12">
      <c r="B292" s="2"/>
      <c r="C292" s="2"/>
      <c r="D292" s="2"/>
    </row>
    <row r="293" spans="2:4" ht="12">
      <c r="B293" s="2"/>
      <c r="C293" s="2"/>
      <c r="D293" s="2"/>
    </row>
    <row r="294" spans="2:4" ht="12">
      <c r="B294" s="2"/>
      <c r="C294" s="2"/>
      <c r="D294" s="2"/>
    </row>
    <row r="295" spans="2:4" ht="12">
      <c r="B295" s="2"/>
      <c r="C295" s="2"/>
      <c r="D295" s="2"/>
    </row>
    <row r="296" spans="2:4" ht="12">
      <c r="B296" s="2"/>
      <c r="C296" s="2"/>
      <c r="D296" s="2"/>
    </row>
    <row r="297" spans="2:4" ht="12">
      <c r="B297" s="2"/>
      <c r="C297" s="2"/>
      <c r="D297" s="2"/>
    </row>
    <row r="298" spans="2:4" ht="12">
      <c r="B298" s="2"/>
      <c r="C298" s="2"/>
      <c r="D298" s="2"/>
    </row>
    <row r="299" spans="2:4" ht="12">
      <c r="B299" s="2"/>
      <c r="C299" s="2"/>
      <c r="D299" s="2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zoomScalePageLayoutView="0" workbookViewId="0" topLeftCell="A1">
      <selection activeCell="B18" sqref="B18"/>
    </sheetView>
  </sheetViews>
  <sheetFormatPr defaultColWidth="9.625" defaultRowHeight="12.75"/>
  <cols>
    <col min="1" max="1" width="13.875" style="0" customWidth="1"/>
    <col min="2" max="2" width="11.375" style="0" bestFit="1" customWidth="1"/>
    <col min="3" max="3" width="14.125" style="0" bestFit="1" customWidth="1"/>
    <col min="4" max="4" width="14.50390625" style="0" bestFit="1" customWidth="1"/>
    <col min="5" max="5" width="9.625" style="0" customWidth="1"/>
    <col min="6" max="6" width="15.00390625" style="0" bestFit="1" customWidth="1"/>
    <col min="7" max="7" width="9.625" style="0" customWidth="1"/>
    <col min="8" max="8" width="13.875" style="0" bestFit="1" customWidth="1"/>
    <col min="9" max="10" width="9.625" style="0" customWidth="1"/>
    <col min="11" max="11" width="11.875" style="0" bestFit="1" customWidth="1"/>
    <col min="12" max="12" width="11.00390625" style="0" bestFit="1" customWidth="1"/>
  </cols>
  <sheetData>
    <row r="1" spans="1:10" ht="15.75">
      <c r="A1" s="19" t="s">
        <v>17</v>
      </c>
      <c r="B1" s="20"/>
      <c r="C1" s="20"/>
      <c r="D1" s="1"/>
      <c r="H1" s="11"/>
      <c r="I1" s="13"/>
      <c r="J1" s="11"/>
    </row>
    <row r="2" spans="1:10" ht="12.75">
      <c r="A2" s="21"/>
      <c r="B2" s="20"/>
      <c r="C2" s="20"/>
      <c r="D2" s="1"/>
      <c r="H2" s="11"/>
      <c r="I2" s="13"/>
      <c r="J2" s="11"/>
    </row>
    <row r="3" spans="1:10" ht="12.75">
      <c r="A3" s="21"/>
      <c r="B3" s="20"/>
      <c r="C3" s="20"/>
      <c r="D3" s="1"/>
      <c r="H3" s="11"/>
      <c r="I3" s="13"/>
      <c r="J3" s="11"/>
    </row>
    <row r="4" spans="1:10" ht="15.75">
      <c r="A4" s="23" t="s">
        <v>16</v>
      </c>
      <c r="B4" s="20">
        <v>50000</v>
      </c>
      <c r="C4" s="20"/>
      <c r="D4" s="1"/>
      <c r="H4" s="11"/>
      <c r="I4" s="13"/>
      <c r="J4" s="11"/>
    </row>
    <row r="5" spans="1:10" ht="15.75">
      <c r="A5" s="23" t="s">
        <v>31</v>
      </c>
      <c r="B5" s="35">
        <v>0.044</v>
      </c>
      <c r="C5" s="20"/>
      <c r="D5" s="1"/>
      <c r="H5" s="11"/>
      <c r="I5" s="13"/>
      <c r="J5" s="11"/>
    </row>
    <row r="6" spans="1:10" ht="15.75">
      <c r="A6" s="23" t="s">
        <v>30</v>
      </c>
      <c r="B6" s="20">
        <v>16</v>
      </c>
      <c r="C6" s="27" t="s">
        <v>23</v>
      </c>
      <c r="D6" s="1"/>
      <c r="H6" s="11"/>
      <c r="I6" s="13"/>
      <c r="J6" s="11"/>
    </row>
    <row r="7" spans="1:10" ht="15.75">
      <c r="A7" s="24"/>
      <c r="B7" s="20"/>
      <c r="C7" s="20"/>
      <c r="D7" s="1"/>
      <c r="G7" s="10" t="s">
        <v>36</v>
      </c>
      <c r="H7" s="11"/>
      <c r="I7" s="13"/>
      <c r="J7" s="11"/>
    </row>
    <row r="8" spans="1:10" ht="15.75">
      <c r="A8" s="24" t="s">
        <v>19</v>
      </c>
      <c r="B8" s="20">
        <f>PMT(B5/4,B6,-B4)</f>
        <v>3425.174690666031</v>
      </c>
      <c r="C8" s="20"/>
      <c r="D8" s="1"/>
      <c r="H8" s="11"/>
      <c r="I8" s="13"/>
      <c r="J8" s="11"/>
    </row>
    <row r="9" spans="1:10" ht="15.75">
      <c r="A9" s="24" t="s">
        <v>24</v>
      </c>
      <c r="B9" s="20">
        <f>B10/12</f>
        <v>1141.724896888677</v>
      </c>
      <c r="C9" s="20" t="s">
        <v>37</v>
      </c>
      <c r="D9" s="34">
        <f>B8*B6</f>
        <v>54802.795050656496</v>
      </c>
      <c r="H9" s="27" t="s">
        <v>32</v>
      </c>
      <c r="I9" s="30">
        <f>B5/4</f>
        <v>0.011</v>
      </c>
      <c r="J9" s="11"/>
    </row>
    <row r="10" spans="1:10" ht="12.75">
      <c r="A10" s="25" t="s">
        <v>20</v>
      </c>
      <c r="B10" s="26">
        <f>B8*4</f>
        <v>13700.698762664124</v>
      </c>
      <c r="C10" s="20"/>
      <c r="D10" s="1"/>
      <c r="H10" s="11"/>
      <c r="I10" s="13"/>
      <c r="J10" s="11"/>
    </row>
    <row r="11" spans="1:10" ht="12">
      <c r="A11" s="9"/>
      <c r="B11" s="1"/>
      <c r="C11" s="1"/>
      <c r="D11" s="1"/>
      <c r="H11" s="11"/>
      <c r="I11" s="13"/>
      <c r="J11" s="11"/>
    </row>
    <row r="12" spans="1:14" ht="12.75">
      <c r="A12" s="25" t="s">
        <v>25</v>
      </c>
      <c r="B12" s="1"/>
      <c r="C12" s="1"/>
      <c r="D12" s="1"/>
      <c r="H12" s="27" t="s">
        <v>29</v>
      </c>
      <c r="I12" s="32" t="s">
        <v>33</v>
      </c>
      <c r="J12" s="27" t="s">
        <v>34</v>
      </c>
      <c r="K12" s="27" t="s">
        <v>35</v>
      </c>
      <c r="L12" s="27" t="s">
        <v>22</v>
      </c>
      <c r="M12" s="27" t="s">
        <v>38</v>
      </c>
      <c r="N12" s="27" t="s">
        <v>39</v>
      </c>
    </row>
    <row r="13" spans="1:14" ht="12.75">
      <c r="A13" s="5"/>
      <c r="B13" s="4" t="s">
        <v>2</v>
      </c>
      <c r="C13" s="4" t="s">
        <v>3</v>
      </c>
      <c r="D13" s="4" t="s">
        <v>22</v>
      </c>
      <c r="E13" s="4" t="s">
        <v>26</v>
      </c>
      <c r="F13" s="29" t="s">
        <v>28</v>
      </c>
      <c r="H13" s="11"/>
      <c r="M13" t="s">
        <v>1</v>
      </c>
      <c r="N13" t="s">
        <v>40</v>
      </c>
    </row>
    <row r="14" spans="1:10" ht="12.75">
      <c r="A14" s="4" t="s">
        <v>11</v>
      </c>
      <c r="E14" s="18" t="s">
        <v>27</v>
      </c>
      <c r="H14" s="11"/>
      <c r="I14" s="13"/>
      <c r="J14" s="11"/>
    </row>
    <row r="15" spans="1:14" ht="12">
      <c r="A15" s="9">
        <v>1</v>
      </c>
      <c r="B15" s="1">
        <f>B10-C15</f>
        <v>11500.698762664124</v>
      </c>
      <c r="C15" s="1">
        <f>$B$5*B4</f>
        <v>2200</v>
      </c>
      <c r="D15" s="1">
        <f>B4-B15</f>
        <v>38499.30123733588</v>
      </c>
      <c r="E15" s="28">
        <f>$B$10-C15*0.33</f>
        <v>12974.698762664124</v>
      </c>
      <c r="F15" s="28">
        <f>E15/12</f>
        <v>1081.224896888677</v>
      </c>
      <c r="G15">
        <v>1</v>
      </c>
      <c r="H15" s="11">
        <f>B4</f>
        <v>50000</v>
      </c>
      <c r="I15" s="13">
        <f>$B$8</f>
        <v>3425.174690666031</v>
      </c>
      <c r="J15" s="11">
        <f>$I$9*H15</f>
        <v>550</v>
      </c>
      <c r="K15" s="31">
        <f>I15-J15</f>
        <v>2875.174690666031</v>
      </c>
      <c r="L15" s="31">
        <f>H15-K15</f>
        <v>47124.825309333966</v>
      </c>
      <c r="M15" s="33">
        <f aca="true" t="shared" si="0" ref="M15:M62">J15*33%</f>
        <v>181.5</v>
      </c>
      <c r="N15" s="33">
        <f aca="true" t="shared" si="1" ref="N15:N62">I15-M15</f>
        <v>3243.674690666031</v>
      </c>
    </row>
    <row r="16" spans="1:14" ht="12">
      <c r="A16" s="9">
        <v>2</v>
      </c>
      <c r="B16" s="1">
        <f>$B$10-C16</f>
        <v>12006.729508221346</v>
      </c>
      <c r="C16" s="1">
        <f>$B$5*D15</f>
        <v>1693.9692544427787</v>
      </c>
      <c r="D16" s="1">
        <f>D15-B16</f>
        <v>26492.571729114534</v>
      </c>
      <c r="E16" s="28">
        <f aca="true" t="shared" si="2" ref="E16:E30">$B$10-C16*0.33</f>
        <v>13141.688908698006</v>
      </c>
      <c r="F16" s="28">
        <f aca="true" t="shared" si="3" ref="F16:F30">E16/12</f>
        <v>1095.1407423915005</v>
      </c>
      <c r="G16">
        <f>G15+1</f>
        <v>2</v>
      </c>
      <c r="H16" s="11">
        <f>L15</f>
        <v>47124.825309333966</v>
      </c>
      <c r="I16" s="13">
        <f aca="true" t="shared" si="4" ref="I16:I75">$B$8</f>
        <v>3425.174690666031</v>
      </c>
      <c r="J16" s="11">
        <f aca="true" t="shared" si="5" ref="J16:J75">$I$9*H16</f>
        <v>518.3730784026736</v>
      </c>
      <c r="K16" s="31">
        <f aca="true" t="shared" si="6" ref="K16:K75">I16-J16</f>
        <v>2906.801612263357</v>
      </c>
      <c r="L16" s="31">
        <f aca="true" t="shared" si="7" ref="L16:L75">H16-K16</f>
        <v>44218.02369707061</v>
      </c>
      <c r="M16" s="33">
        <f t="shared" si="0"/>
        <v>171.0631158728823</v>
      </c>
      <c r="N16" s="33">
        <f t="shared" si="1"/>
        <v>3254.1115747931485</v>
      </c>
    </row>
    <row r="17" spans="1:14" ht="12">
      <c r="A17" s="9">
        <v>3</v>
      </c>
      <c r="B17" s="1">
        <f aca="true" t="shared" si="8" ref="B17:B30">$B$10-C17</f>
        <v>12535.025606583084</v>
      </c>
      <c r="C17" s="1">
        <f aca="true" t="shared" si="9" ref="C17:C30">$B$5*D16</f>
        <v>1165.6731560810395</v>
      </c>
      <c r="D17" s="1">
        <f aca="true" t="shared" si="10" ref="D17:D29">D16-B17</f>
        <v>13957.54612253145</v>
      </c>
      <c r="E17" s="28">
        <f t="shared" si="2"/>
        <v>13316.026621157382</v>
      </c>
      <c r="F17" s="28">
        <f t="shared" si="3"/>
        <v>1109.6688850964485</v>
      </c>
      <c r="G17">
        <f aca="true" t="shared" si="11" ref="G17:G75">G16+1</f>
        <v>3</v>
      </c>
      <c r="H17" s="11">
        <f aca="true" t="shared" si="12" ref="H17:H75">L16</f>
        <v>44218.02369707061</v>
      </c>
      <c r="I17" s="13">
        <f t="shared" si="4"/>
        <v>3425.174690666031</v>
      </c>
      <c r="J17" s="11">
        <f t="shared" si="5"/>
        <v>486.3982606677767</v>
      </c>
      <c r="K17" s="31">
        <f t="shared" si="6"/>
        <v>2938.776429998254</v>
      </c>
      <c r="L17" s="31">
        <f t="shared" si="7"/>
        <v>41279.24726707236</v>
      </c>
      <c r="M17" s="33">
        <f t="shared" si="0"/>
        <v>160.51142602036632</v>
      </c>
      <c r="N17" s="33">
        <f t="shared" si="1"/>
        <v>3264.6632646456646</v>
      </c>
    </row>
    <row r="18" spans="1:14" ht="12">
      <c r="A18" s="9">
        <v>4</v>
      </c>
      <c r="B18" s="1">
        <f t="shared" si="8"/>
        <v>13086.56673327274</v>
      </c>
      <c r="C18" s="1">
        <f t="shared" si="9"/>
        <v>614.1320293913838</v>
      </c>
      <c r="D18" s="1">
        <f t="shared" si="10"/>
        <v>870.9793892587095</v>
      </c>
      <c r="E18" s="28">
        <f t="shared" si="2"/>
        <v>13498.035192964968</v>
      </c>
      <c r="F18" s="28">
        <f t="shared" si="3"/>
        <v>1124.836266080414</v>
      </c>
      <c r="G18">
        <f t="shared" si="11"/>
        <v>4</v>
      </c>
      <c r="H18" s="11">
        <f t="shared" si="12"/>
        <v>41279.24726707236</v>
      </c>
      <c r="I18" s="13">
        <f t="shared" si="4"/>
        <v>3425.174690666031</v>
      </c>
      <c r="J18" s="11">
        <f t="shared" si="5"/>
        <v>454.07171993779593</v>
      </c>
      <c r="K18" s="31">
        <f t="shared" si="6"/>
        <v>2971.102970728235</v>
      </c>
      <c r="L18" s="31">
        <f t="shared" si="7"/>
        <v>38308.14429634412</v>
      </c>
      <c r="M18" s="33">
        <f t="shared" si="0"/>
        <v>149.84366757947265</v>
      </c>
      <c r="N18" s="33">
        <f t="shared" si="1"/>
        <v>3275.331023086558</v>
      </c>
    </row>
    <row r="19" spans="1:14" ht="12">
      <c r="A19" s="9">
        <v>5</v>
      </c>
      <c r="B19" s="1">
        <f t="shared" si="8"/>
        <v>13662.375669536741</v>
      </c>
      <c r="C19" s="1">
        <f t="shared" si="9"/>
        <v>38.32309312738322</v>
      </c>
      <c r="D19" s="1">
        <f t="shared" si="10"/>
        <v>-12791.396280278032</v>
      </c>
      <c r="E19" s="28">
        <f t="shared" si="2"/>
        <v>13688.052141932087</v>
      </c>
      <c r="F19" s="28">
        <f t="shared" si="3"/>
        <v>1140.671011827674</v>
      </c>
      <c r="G19">
        <f t="shared" si="11"/>
        <v>5</v>
      </c>
      <c r="H19" s="11">
        <f t="shared" si="12"/>
        <v>38308.14429634412</v>
      </c>
      <c r="I19" s="13">
        <f t="shared" si="4"/>
        <v>3425.174690666031</v>
      </c>
      <c r="J19" s="11">
        <f t="shared" si="5"/>
        <v>421.38958725978534</v>
      </c>
      <c r="K19" s="31">
        <f t="shared" si="6"/>
        <v>3003.7851034062455</v>
      </c>
      <c r="L19" s="31">
        <f t="shared" si="7"/>
        <v>35304.359192937874</v>
      </c>
      <c r="M19" s="33">
        <f t="shared" si="0"/>
        <v>139.05856379572916</v>
      </c>
      <c r="N19" s="33">
        <f t="shared" si="1"/>
        <v>3286.1161268703017</v>
      </c>
    </row>
    <row r="20" spans="1:14" ht="12">
      <c r="A20" s="9">
        <v>6</v>
      </c>
      <c r="B20" s="1">
        <f t="shared" si="8"/>
        <v>14263.520198996357</v>
      </c>
      <c r="C20" s="1">
        <f t="shared" si="9"/>
        <v>-562.8214363322334</v>
      </c>
      <c r="D20" s="1">
        <f t="shared" si="10"/>
        <v>-27054.91647927439</v>
      </c>
      <c r="E20" s="28">
        <f t="shared" si="2"/>
        <v>13886.42983665376</v>
      </c>
      <c r="F20" s="28">
        <f t="shared" si="3"/>
        <v>1157.2024863878135</v>
      </c>
      <c r="G20">
        <f t="shared" si="11"/>
        <v>6</v>
      </c>
      <c r="H20" s="11">
        <f t="shared" si="12"/>
        <v>35304.359192937874</v>
      </c>
      <c r="I20" s="13">
        <f t="shared" si="4"/>
        <v>3425.174690666031</v>
      </c>
      <c r="J20" s="11">
        <f t="shared" si="5"/>
        <v>388.3479511223166</v>
      </c>
      <c r="K20" s="31">
        <f t="shared" si="6"/>
        <v>3036.826739543714</v>
      </c>
      <c r="L20" s="31">
        <f t="shared" si="7"/>
        <v>32267.53245339416</v>
      </c>
      <c r="M20" s="33">
        <f t="shared" si="0"/>
        <v>128.15482387036448</v>
      </c>
      <c r="N20" s="33">
        <f t="shared" si="1"/>
        <v>3297.0198667956665</v>
      </c>
    </row>
    <row r="21" spans="1:14" ht="12">
      <c r="A21" s="9">
        <v>7</v>
      </c>
      <c r="B21" s="1">
        <f t="shared" si="8"/>
        <v>14891.115087752198</v>
      </c>
      <c r="C21" s="1">
        <f t="shared" si="9"/>
        <v>-1190.416325088073</v>
      </c>
      <c r="D21" s="1">
        <f t="shared" si="10"/>
        <v>-41946.031567026585</v>
      </c>
      <c r="E21" s="28">
        <f t="shared" si="2"/>
        <v>14093.536149943187</v>
      </c>
      <c r="F21" s="28">
        <f t="shared" si="3"/>
        <v>1174.461345828599</v>
      </c>
      <c r="G21">
        <f t="shared" si="11"/>
        <v>7</v>
      </c>
      <c r="H21" s="11">
        <f t="shared" si="12"/>
        <v>32267.53245339416</v>
      </c>
      <c r="I21" s="13">
        <f t="shared" si="4"/>
        <v>3425.174690666031</v>
      </c>
      <c r="J21" s="11">
        <f t="shared" si="5"/>
        <v>354.94285698733574</v>
      </c>
      <c r="K21" s="31">
        <f t="shared" si="6"/>
        <v>3070.2318336786952</v>
      </c>
      <c r="L21" s="31">
        <f t="shared" si="7"/>
        <v>29197.300619715465</v>
      </c>
      <c r="M21" s="33">
        <f t="shared" si="0"/>
        <v>117.1311428058208</v>
      </c>
      <c r="N21" s="33">
        <f t="shared" si="1"/>
        <v>3308.0435478602103</v>
      </c>
    </row>
    <row r="22" spans="1:14" ht="12">
      <c r="A22" s="9">
        <v>8</v>
      </c>
      <c r="B22" s="1">
        <f t="shared" si="8"/>
        <v>15546.324151613293</v>
      </c>
      <c r="C22" s="1">
        <f t="shared" si="9"/>
        <v>-1845.6253889491695</v>
      </c>
      <c r="D22" s="1">
        <f t="shared" si="10"/>
        <v>-57492.355718639876</v>
      </c>
      <c r="E22" s="28">
        <f t="shared" si="2"/>
        <v>14309.75514101735</v>
      </c>
      <c r="F22" s="28">
        <f t="shared" si="3"/>
        <v>1192.479595084779</v>
      </c>
      <c r="G22">
        <f t="shared" si="11"/>
        <v>8</v>
      </c>
      <c r="H22" s="11">
        <f t="shared" si="12"/>
        <v>29197.300619715465</v>
      </c>
      <c r="I22" s="13">
        <f t="shared" si="4"/>
        <v>3425.174690666031</v>
      </c>
      <c r="J22" s="11">
        <f t="shared" si="5"/>
        <v>321.1703068168701</v>
      </c>
      <c r="K22" s="31">
        <f t="shared" si="6"/>
        <v>3104.004383849161</v>
      </c>
      <c r="L22" s="31">
        <f t="shared" si="7"/>
        <v>26093.296235866303</v>
      </c>
      <c r="M22" s="33">
        <f t="shared" si="0"/>
        <v>105.98620124956713</v>
      </c>
      <c r="N22" s="33">
        <f t="shared" si="1"/>
        <v>3319.1884894164637</v>
      </c>
    </row>
    <row r="23" spans="1:14" ht="12">
      <c r="A23" s="9">
        <v>9</v>
      </c>
      <c r="B23" s="1">
        <f t="shared" si="8"/>
        <v>16230.362414284278</v>
      </c>
      <c r="C23" s="1">
        <f t="shared" si="9"/>
        <v>-2529.6636516201543</v>
      </c>
      <c r="D23" s="1">
        <f t="shared" si="10"/>
        <v>-73722.71813292416</v>
      </c>
      <c r="E23" s="28">
        <f t="shared" si="2"/>
        <v>14535.487767698774</v>
      </c>
      <c r="F23" s="28">
        <f t="shared" si="3"/>
        <v>1211.2906473082312</v>
      </c>
      <c r="G23">
        <f t="shared" si="11"/>
        <v>9</v>
      </c>
      <c r="H23" s="11">
        <f t="shared" si="12"/>
        <v>26093.296235866303</v>
      </c>
      <c r="I23" s="13">
        <f t="shared" si="4"/>
        <v>3425.174690666031</v>
      </c>
      <c r="J23" s="11">
        <f t="shared" si="5"/>
        <v>287.02625859452934</v>
      </c>
      <c r="K23" s="31">
        <f t="shared" si="6"/>
        <v>3138.1484320715017</v>
      </c>
      <c r="L23" s="31">
        <f t="shared" si="7"/>
        <v>22955.1478037948</v>
      </c>
      <c r="M23" s="33">
        <f t="shared" si="0"/>
        <v>94.71866533619469</v>
      </c>
      <c r="N23" s="33">
        <f t="shared" si="1"/>
        <v>3330.4560253298364</v>
      </c>
    </row>
    <row r="24" spans="1:14" ht="12">
      <c r="A24" s="9">
        <v>10</v>
      </c>
      <c r="B24" s="1">
        <f t="shared" si="8"/>
        <v>16944.498360512785</v>
      </c>
      <c r="C24" s="1">
        <f t="shared" si="9"/>
        <v>-3243.799597848663</v>
      </c>
      <c r="D24" s="1">
        <f t="shared" si="10"/>
        <v>-90667.21649343695</v>
      </c>
      <c r="E24" s="28">
        <f t="shared" si="2"/>
        <v>14771.152629954182</v>
      </c>
      <c r="F24" s="28">
        <f t="shared" si="3"/>
        <v>1230.9293858295152</v>
      </c>
      <c r="G24">
        <f t="shared" si="11"/>
        <v>10</v>
      </c>
      <c r="H24" s="11">
        <f t="shared" si="12"/>
        <v>22955.1478037948</v>
      </c>
      <c r="I24" s="13">
        <f t="shared" si="4"/>
        <v>3425.174690666031</v>
      </c>
      <c r="J24" s="11">
        <f t="shared" si="5"/>
        <v>252.5066258417428</v>
      </c>
      <c r="K24" s="31">
        <f t="shared" si="6"/>
        <v>3172.668064824288</v>
      </c>
      <c r="L24" s="31">
        <f t="shared" si="7"/>
        <v>19782.479738970513</v>
      </c>
      <c r="M24" s="33">
        <f t="shared" si="0"/>
        <v>83.32718652777513</v>
      </c>
      <c r="N24" s="33">
        <f t="shared" si="1"/>
        <v>3341.8475041382558</v>
      </c>
    </row>
    <row r="25" spans="1:14" ht="12">
      <c r="A25" s="9">
        <v>11</v>
      </c>
      <c r="B25" s="1">
        <f t="shared" si="8"/>
        <v>17690.05628837535</v>
      </c>
      <c r="C25" s="1">
        <f t="shared" si="9"/>
        <v>-3989.3575257112257</v>
      </c>
      <c r="D25" s="1">
        <f t="shared" si="10"/>
        <v>-108357.2727818123</v>
      </c>
      <c r="E25" s="28">
        <f t="shared" si="2"/>
        <v>15017.18674614883</v>
      </c>
      <c r="F25" s="28">
        <f t="shared" si="3"/>
        <v>1251.4322288457358</v>
      </c>
      <c r="G25">
        <f t="shared" si="11"/>
        <v>11</v>
      </c>
      <c r="H25" s="11">
        <f t="shared" si="12"/>
        <v>19782.479738970513</v>
      </c>
      <c r="I25" s="13">
        <f t="shared" si="4"/>
        <v>3425.174690666031</v>
      </c>
      <c r="J25" s="11">
        <f t="shared" si="5"/>
        <v>217.60727712867563</v>
      </c>
      <c r="K25" s="31">
        <f t="shared" si="6"/>
        <v>3207.567413537355</v>
      </c>
      <c r="L25" s="31">
        <f t="shared" si="7"/>
        <v>16574.912325433157</v>
      </c>
      <c r="M25" s="33">
        <f t="shared" si="0"/>
        <v>71.81040145246297</v>
      </c>
      <c r="N25" s="33">
        <f t="shared" si="1"/>
        <v>3353.364289213568</v>
      </c>
    </row>
    <row r="26" spans="1:14" ht="12">
      <c r="A26" s="9">
        <v>12</v>
      </c>
      <c r="B26" s="1">
        <f t="shared" si="8"/>
        <v>18468.418765063863</v>
      </c>
      <c r="C26" s="1">
        <f t="shared" si="9"/>
        <v>-4767.720002399741</v>
      </c>
      <c r="D26" s="1">
        <f t="shared" si="10"/>
        <v>-126825.69154687616</v>
      </c>
      <c r="E26" s="28">
        <f t="shared" si="2"/>
        <v>15274.046363456038</v>
      </c>
      <c r="F26" s="28">
        <f t="shared" si="3"/>
        <v>1272.83719695467</v>
      </c>
      <c r="G26">
        <f t="shared" si="11"/>
        <v>12</v>
      </c>
      <c r="H26" s="11">
        <f t="shared" si="12"/>
        <v>16574.912325433157</v>
      </c>
      <c r="I26" s="13">
        <f t="shared" si="4"/>
        <v>3425.174690666031</v>
      </c>
      <c r="J26" s="11">
        <f t="shared" si="5"/>
        <v>182.3240355797647</v>
      </c>
      <c r="K26" s="31">
        <f t="shared" si="6"/>
        <v>3242.850655086266</v>
      </c>
      <c r="L26" s="31">
        <f t="shared" si="7"/>
        <v>13332.061670346891</v>
      </c>
      <c r="M26" s="33">
        <f t="shared" si="0"/>
        <v>60.16693174132236</v>
      </c>
      <c r="N26" s="33">
        <f t="shared" si="1"/>
        <v>3365.0077589247085</v>
      </c>
    </row>
    <row r="27" spans="1:14" ht="12">
      <c r="A27" s="9">
        <v>13</v>
      </c>
      <c r="B27" s="1">
        <f t="shared" si="8"/>
        <v>19281.029190726673</v>
      </c>
      <c r="C27" s="1">
        <f t="shared" si="9"/>
        <v>-5580.330428062551</v>
      </c>
      <c r="D27" s="1">
        <f t="shared" si="10"/>
        <v>-146106.72073760282</v>
      </c>
      <c r="E27" s="28">
        <f t="shared" si="2"/>
        <v>15542.207803924766</v>
      </c>
      <c r="F27" s="28">
        <f t="shared" si="3"/>
        <v>1295.1839836603972</v>
      </c>
      <c r="G27">
        <f t="shared" si="11"/>
        <v>13</v>
      </c>
      <c r="H27" s="11">
        <f t="shared" si="12"/>
        <v>13332.061670346891</v>
      </c>
      <c r="I27" s="13">
        <f t="shared" si="4"/>
        <v>3425.174690666031</v>
      </c>
      <c r="J27" s="11">
        <f t="shared" si="5"/>
        <v>146.6526783738158</v>
      </c>
      <c r="K27" s="31">
        <f t="shared" si="6"/>
        <v>3278.522012292215</v>
      </c>
      <c r="L27" s="31">
        <f t="shared" si="7"/>
        <v>10053.539658054677</v>
      </c>
      <c r="M27" s="33">
        <f t="shared" si="0"/>
        <v>48.395383863359214</v>
      </c>
      <c r="N27" s="33">
        <f t="shared" si="1"/>
        <v>3376.7793068026717</v>
      </c>
    </row>
    <row r="28" spans="1:14" ht="12">
      <c r="A28" s="9">
        <v>14</v>
      </c>
      <c r="B28" s="1">
        <f t="shared" si="8"/>
        <v>20129.39447511865</v>
      </c>
      <c r="C28" s="1">
        <f t="shared" si="9"/>
        <v>-6428.695712454524</v>
      </c>
      <c r="D28" s="1">
        <f t="shared" si="10"/>
        <v>-166236.11521272146</v>
      </c>
      <c r="E28" s="28">
        <f t="shared" si="2"/>
        <v>15822.168347774117</v>
      </c>
      <c r="F28" s="28">
        <f t="shared" si="3"/>
        <v>1318.5140289811764</v>
      </c>
      <c r="G28">
        <f t="shared" si="11"/>
        <v>14</v>
      </c>
      <c r="H28" s="11">
        <f t="shared" si="12"/>
        <v>10053.539658054677</v>
      </c>
      <c r="I28" s="13">
        <f t="shared" si="4"/>
        <v>3425.174690666031</v>
      </c>
      <c r="J28" s="11">
        <f t="shared" si="5"/>
        <v>110.58893623860143</v>
      </c>
      <c r="K28" s="31">
        <f t="shared" si="6"/>
        <v>3314.5857544274295</v>
      </c>
      <c r="L28" s="31">
        <f t="shared" si="7"/>
        <v>6738.953903627247</v>
      </c>
      <c r="M28" s="33">
        <f t="shared" si="0"/>
        <v>36.49434895873848</v>
      </c>
      <c r="N28" s="33">
        <f t="shared" si="1"/>
        <v>3388.6803417072924</v>
      </c>
    </row>
    <row r="29" spans="1:14" ht="12">
      <c r="A29" s="9">
        <v>15</v>
      </c>
      <c r="B29" s="1">
        <f t="shared" si="8"/>
        <v>21015.08783202387</v>
      </c>
      <c r="C29" s="1">
        <f t="shared" si="9"/>
        <v>-7314.389069359744</v>
      </c>
      <c r="D29" s="1">
        <f t="shared" si="10"/>
        <v>-187251.2030447453</v>
      </c>
      <c r="E29" s="28">
        <f t="shared" si="2"/>
        <v>16114.44715555284</v>
      </c>
      <c r="F29" s="28">
        <f t="shared" si="3"/>
        <v>1342.87059629607</v>
      </c>
      <c r="G29">
        <f t="shared" si="11"/>
        <v>15</v>
      </c>
      <c r="H29" s="11">
        <f t="shared" si="12"/>
        <v>6738.953903627247</v>
      </c>
      <c r="I29" s="13">
        <f t="shared" si="4"/>
        <v>3425.174690666031</v>
      </c>
      <c r="J29" s="11">
        <f t="shared" si="5"/>
        <v>74.12849293989971</v>
      </c>
      <c r="K29" s="31">
        <f t="shared" si="6"/>
        <v>3351.046197726131</v>
      </c>
      <c r="L29" s="31">
        <f t="shared" si="7"/>
        <v>3387.907705901116</v>
      </c>
      <c r="M29" s="33">
        <f t="shared" si="0"/>
        <v>24.462402670166906</v>
      </c>
      <c r="N29" s="33">
        <f t="shared" si="1"/>
        <v>3400.7122879958642</v>
      </c>
    </row>
    <row r="30" spans="1:14" ht="12">
      <c r="A30" s="9">
        <v>16</v>
      </c>
      <c r="B30" s="1">
        <f t="shared" si="8"/>
        <v>21939.751696632917</v>
      </c>
      <c r="C30" s="1">
        <f t="shared" si="9"/>
        <v>-8239.052933968793</v>
      </c>
      <c r="D30" s="1">
        <v>0</v>
      </c>
      <c r="E30" s="28">
        <f t="shared" si="2"/>
        <v>16419.586230873825</v>
      </c>
      <c r="F30" s="28">
        <f t="shared" si="3"/>
        <v>1368.2988525728188</v>
      </c>
      <c r="G30">
        <f t="shared" si="11"/>
        <v>16</v>
      </c>
      <c r="H30" s="11">
        <f t="shared" si="12"/>
        <v>3387.907705901116</v>
      </c>
      <c r="I30" s="13">
        <f t="shared" si="4"/>
        <v>3425.174690666031</v>
      </c>
      <c r="J30" s="11">
        <f t="shared" si="5"/>
        <v>37.26698476491227</v>
      </c>
      <c r="K30" s="31">
        <f t="shared" si="6"/>
        <v>3387.907705901119</v>
      </c>
      <c r="L30" s="31">
        <f t="shared" si="7"/>
        <v>0</v>
      </c>
      <c r="M30" s="33">
        <f t="shared" si="0"/>
        <v>12.29810497242105</v>
      </c>
      <c r="N30" s="33">
        <f t="shared" si="1"/>
        <v>3412.8765856936097</v>
      </c>
    </row>
    <row r="31" spans="1:14" ht="12">
      <c r="A31" s="9">
        <v>17</v>
      </c>
      <c r="B31" s="1"/>
      <c r="C31" s="1"/>
      <c r="D31" s="1"/>
      <c r="E31" s="28"/>
      <c r="G31">
        <f t="shared" si="11"/>
        <v>17</v>
      </c>
      <c r="H31" s="11">
        <f t="shared" si="12"/>
        <v>0</v>
      </c>
      <c r="I31" s="13">
        <f t="shared" si="4"/>
        <v>3425.174690666031</v>
      </c>
      <c r="J31" s="11">
        <f t="shared" si="5"/>
        <v>0</v>
      </c>
      <c r="K31" s="31">
        <f t="shared" si="6"/>
        <v>3425.174690666031</v>
      </c>
      <c r="L31" s="31">
        <f t="shared" si="7"/>
        <v>-3425.174690666031</v>
      </c>
      <c r="M31" s="33">
        <f t="shared" si="0"/>
        <v>0</v>
      </c>
      <c r="N31" s="33">
        <f t="shared" si="1"/>
        <v>3425.174690666031</v>
      </c>
    </row>
    <row r="32" spans="1:14" ht="12">
      <c r="A32" s="9">
        <v>18</v>
      </c>
      <c r="B32" s="1"/>
      <c r="C32" s="1"/>
      <c r="D32" s="1"/>
      <c r="E32" s="28"/>
      <c r="G32">
        <f t="shared" si="11"/>
        <v>18</v>
      </c>
      <c r="H32" s="11">
        <f t="shared" si="12"/>
        <v>-3425.174690666031</v>
      </c>
      <c r="I32" s="13">
        <f t="shared" si="4"/>
        <v>3425.174690666031</v>
      </c>
      <c r="J32" s="11">
        <f t="shared" si="5"/>
        <v>-37.67692159732634</v>
      </c>
      <c r="K32" s="31">
        <f t="shared" si="6"/>
        <v>3462.8516122633573</v>
      </c>
      <c r="L32" s="31">
        <f t="shared" si="7"/>
        <v>-6888.026302929388</v>
      </c>
      <c r="M32" s="33">
        <f t="shared" si="0"/>
        <v>-12.433384127117693</v>
      </c>
      <c r="N32" s="33">
        <f t="shared" si="1"/>
        <v>3437.6080747931487</v>
      </c>
    </row>
    <row r="33" spans="1:14" ht="12">
      <c r="A33" s="9">
        <v>19</v>
      </c>
      <c r="B33" s="1"/>
      <c r="C33" s="1"/>
      <c r="D33" s="1"/>
      <c r="E33" s="28"/>
      <c r="G33">
        <f t="shared" si="11"/>
        <v>19</v>
      </c>
      <c r="H33" s="11">
        <f t="shared" si="12"/>
        <v>-6888.026302929388</v>
      </c>
      <c r="I33" s="13">
        <f t="shared" si="4"/>
        <v>3425.174690666031</v>
      </c>
      <c r="J33" s="11">
        <f t="shared" si="5"/>
        <v>-75.76828933222326</v>
      </c>
      <c r="K33" s="31">
        <f t="shared" si="6"/>
        <v>3500.942979998254</v>
      </c>
      <c r="L33" s="31">
        <f t="shared" si="7"/>
        <v>-10388.969282927643</v>
      </c>
      <c r="M33" s="33">
        <f t="shared" si="0"/>
        <v>-25.003535479633676</v>
      </c>
      <c r="N33" s="33">
        <f t="shared" si="1"/>
        <v>3450.1782261456647</v>
      </c>
    </row>
    <row r="34" spans="1:14" ht="12">
      <c r="A34" s="9">
        <v>20</v>
      </c>
      <c r="B34" s="1"/>
      <c r="C34" s="1"/>
      <c r="D34" s="1"/>
      <c r="E34" s="28"/>
      <c r="G34">
        <f t="shared" si="11"/>
        <v>20</v>
      </c>
      <c r="H34" s="11">
        <f t="shared" si="12"/>
        <v>-10388.969282927643</v>
      </c>
      <c r="I34" s="13">
        <f t="shared" si="4"/>
        <v>3425.174690666031</v>
      </c>
      <c r="J34" s="11">
        <f t="shared" si="5"/>
        <v>-114.27866211220406</v>
      </c>
      <c r="K34" s="31">
        <f t="shared" si="6"/>
        <v>3539.453352778235</v>
      </c>
      <c r="L34" s="31">
        <f t="shared" si="7"/>
        <v>-13928.422635705878</v>
      </c>
      <c r="M34" s="33">
        <f t="shared" si="0"/>
        <v>-37.71195849702734</v>
      </c>
      <c r="N34" s="33">
        <f t="shared" si="1"/>
        <v>3462.8866491630583</v>
      </c>
    </row>
    <row r="35" spans="1:14" ht="12">
      <c r="A35" s="9">
        <v>21</v>
      </c>
      <c r="B35" s="1"/>
      <c r="C35" s="1"/>
      <c r="D35" s="1"/>
      <c r="E35" s="28"/>
      <c r="G35">
        <f t="shared" si="11"/>
        <v>21</v>
      </c>
      <c r="H35" s="11">
        <f t="shared" si="12"/>
        <v>-13928.422635705878</v>
      </c>
      <c r="I35" s="13">
        <f t="shared" si="4"/>
        <v>3425.174690666031</v>
      </c>
      <c r="J35" s="11">
        <f t="shared" si="5"/>
        <v>-153.21264899276466</v>
      </c>
      <c r="K35" s="31">
        <f t="shared" si="6"/>
        <v>3578.3873396587956</v>
      </c>
      <c r="L35" s="31">
        <f t="shared" si="7"/>
        <v>-17506.809975364675</v>
      </c>
      <c r="M35" s="33">
        <f t="shared" si="0"/>
        <v>-50.56017416761234</v>
      </c>
      <c r="N35" s="33">
        <f t="shared" si="1"/>
        <v>3475.7348648336433</v>
      </c>
    </row>
    <row r="36" spans="1:14" ht="12">
      <c r="A36" s="9">
        <v>22</v>
      </c>
      <c r="B36" s="1"/>
      <c r="C36" s="1"/>
      <c r="D36" s="1"/>
      <c r="E36" s="28"/>
      <c r="G36">
        <f t="shared" si="11"/>
        <v>22</v>
      </c>
      <c r="H36" s="11">
        <f t="shared" si="12"/>
        <v>-17506.809975364675</v>
      </c>
      <c r="I36" s="13">
        <f t="shared" si="4"/>
        <v>3425.174690666031</v>
      </c>
      <c r="J36" s="11">
        <f t="shared" si="5"/>
        <v>-192.5749097290114</v>
      </c>
      <c r="K36" s="31">
        <f t="shared" si="6"/>
        <v>3617.7496003950423</v>
      </c>
      <c r="L36" s="31">
        <f t="shared" si="7"/>
        <v>-21124.55957575972</v>
      </c>
      <c r="M36" s="33">
        <f t="shared" si="0"/>
        <v>-63.54972021057377</v>
      </c>
      <c r="N36" s="33">
        <f t="shared" si="1"/>
        <v>3488.724410876605</v>
      </c>
    </row>
    <row r="37" spans="1:14" ht="12">
      <c r="A37" s="9">
        <v>23</v>
      </c>
      <c r="B37" s="1"/>
      <c r="C37" s="1"/>
      <c r="D37" s="1"/>
      <c r="E37" s="28"/>
      <c r="G37">
        <f t="shared" si="11"/>
        <v>23</v>
      </c>
      <c r="H37" s="11">
        <f t="shared" si="12"/>
        <v>-21124.55957575972</v>
      </c>
      <c r="I37" s="13">
        <f t="shared" si="4"/>
        <v>3425.174690666031</v>
      </c>
      <c r="J37" s="11">
        <f t="shared" si="5"/>
        <v>-232.37015533335688</v>
      </c>
      <c r="K37" s="31">
        <f t="shared" si="6"/>
        <v>3657.5448459993877</v>
      </c>
      <c r="L37" s="31">
        <f t="shared" si="7"/>
        <v>-24782.104421759104</v>
      </c>
      <c r="M37" s="33">
        <f t="shared" si="0"/>
        <v>-76.68215126000777</v>
      </c>
      <c r="N37" s="33">
        <f t="shared" si="1"/>
        <v>3501.8568419260387</v>
      </c>
    </row>
    <row r="38" spans="1:14" ht="12">
      <c r="A38" s="9">
        <v>24</v>
      </c>
      <c r="B38" s="1"/>
      <c r="C38" s="1"/>
      <c r="D38" s="1"/>
      <c r="E38" s="28"/>
      <c r="G38">
        <f t="shared" si="11"/>
        <v>24</v>
      </c>
      <c r="H38" s="11">
        <f t="shared" si="12"/>
        <v>-24782.104421759104</v>
      </c>
      <c r="I38" s="13">
        <f t="shared" si="4"/>
        <v>3425.174690666031</v>
      </c>
      <c r="J38" s="11">
        <f t="shared" si="5"/>
        <v>-272.60314863935014</v>
      </c>
      <c r="K38" s="31">
        <f t="shared" si="6"/>
        <v>3697.7778393053813</v>
      </c>
      <c r="L38" s="31">
        <f t="shared" si="7"/>
        <v>-28479.882261064486</v>
      </c>
      <c r="M38" s="33">
        <f t="shared" si="0"/>
        <v>-89.95903905098555</v>
      </c>
      <c r="N38" s="33">
        <f t="shared" si="1"/>
        <v>3515.1337297170166</v>
      </c>
    </row>
    <row r="39" spans="1:14" ht="12">
      <c r="A39" s="9">
        <v>25</v>
      </c>
      <c r="B39" s="1"/>
      <c r="C39" s="1"/>
      <c r="D39" s="1"/>
      <c r="E39" s="28"/>
      <c r="G39">
        <f t="shared" si="11"/>
        <v>25</v>
      </c>
      <c r="H39" s="11">
        <f t="shared" si="12"/>
        <v>-28479.882261064486</v>
      </c>
      <c r="I39" s="13">
        <f t="shared" si="4"/>
        <v>3425.174690666031</v>
      </c>
      <c r="J39" s="11">
        <f t="shared" si="5"/>
        <v>-313.27870487170935</v>
      </c>
      <c r="K39" s="31">
        <f t="shared" si="6"/>
        <v>3738.45339553774</v>
      </c>
      <c r="L39" s="31">
        <f t="shared" si="7"/>
        <v>-32218.335656602227</v>
      </c>
      <c r="M39" s="33">
        <f t="shared" si="0"/>
        <v>-103.3819726076641</v>
      </c>
      <c r="N39" s="33">
        <f t="shared" si="1"/>
        <v>3528.556663273695</v>
      </c>
    </row>
    <row r="40" spans="1:14" ht="12">
      <c r="A40" s="9">
        <v>26</v>
      </c>
      <c r="B40" s="1"/>
      <c r="C40" s="1"/>
      <c r="D40" s="1"/>
      <c r="E40" s="28"/>
      <c r="G40">
        <f t="shared" si="11"/>
        <v>26</v>
      </c>
      <c r="H40" s="11">
        <f t="shared" si="12"/>
        <v>-32218.335656602227</v>
      </c>
      <c r="I40" s="13">
        <f t="shared" si="4"/>
        <v>3425.174690666031</v>
      </c>
      <c r="J40" s="11">
        <f t="shared" si="5"/>
        <v>-354.4016922226245</v>
      </c>
      <c r="K40" s="31">
        <f t="shared" si="6"/>
        <v>3779.5763828886556</v>
      </c>
      <c r="L40" s="31">
        <f t="shared" si="7"/>
        <v>-35997.91203949088</v>
      </c>
      <c r="M40" s="33">
        <f t="shared" si="0"/>
        <v>-116.95255843346608</v>
      </c>
      <c r="N40" s="33">
        <f t="shared" si="1"/>
        <v>3542.127249099497</v>
      </c>
    </row>
    <row r="41" spans="1:14" ht="12">
      <c r="A41" s="9">
        <v>27</v>
      </c>
      <c r="B41" s="1"/>
      <c r="C41" s="1"/>
      <c r="D41" s="1"/>
      <c r="E41" s="28"/>
      <c r="G41">
        <f t="shared" si="11"/>
        <v>27</v>
      </c>
      <c r="H41" s="11">
        <f t="shared" si="12"/>
        <v>-35997.91203949088</v>
      </c>
      <c r="I41" s="13">
        <f t="shared" si="4"/>
        <v>3425.174690666031</v>
      </c>
      <c r="J41" s="11">
        <f t="shared" si="5"/>
        <v>-395.9770324343997</v>
      </c>
      <c r="K41" s="31">
        <f t="shared" si="6"/>
        <v>3821.151723100431</v>
      </c>
      <c r="L41" s="31">
        <f t="shared" si="7"/>
        <v>-39819.063762591315</v>
      </c>
      <c r="M41" s="33">
        <f t="shared" si="0"/>
        <v>-130.6724207033519</v>
      </c>
      <c r="N41" s="33">
        <f t="shared" si="1"/>
        <v>3555.8471113693827</v>
      </c>
    </row>
    <row r="42" spans="1:14" ht="12">
      <c r="A42" s="9">
        <v>28</v>
      </c>
      <c r="B42" s="1"/>
      <c r="C42" s="1"/>
      <c r="D42" s="1"/>
      <c r="E42" s="28"/>
      <c r="G42">
        <f t="shared" si="11"/>
        <v>28</v>
      </c>
      <c r="H42" s="11">
        <f t="shared" si="12"/>
        <v>-39819.063762591315</v>
      </c>
      <c r="I42" s="13">
        <f t="shared" si="4"/>
        <v>3425.174690666031</v>
      </c>
      <c r="J42" s="11">
        <f t="shared" si="5"/>
        <v>-438.0097013885044</v>
      </c>
      <c r="K42" s="31">
        <f t="shared" si="6"/>
        <v>3863.1843920545352</v>
      </c>
      <c r="L42" s="31">
        <f t="shared" si="7"/>
        <v>-43682.24815464585</v>
      </c>
      <c r="M42" s="33">
        <f t="shared" si="0"/>
        <v>-144.54320145820645</v>
      </c>
      <c r="N42" s="33">
        <f t="shared" si="1"/>
        <v>3569.7178921242376</v>
      </c>
    </row>
    <row r="43" spans="1:14" ht="12">
      <c r="A43" s="9">
        <v>29</v>
      </c>
      <c r="B43" s="1"/>
      <c r="C43" s="1"/>
      <c r="D43" s="1"/>
      <c r="E43" s="28"/>
      <c r="G43">
        <f t="shared" si="11"/>
        <v>29</v>
      </c>
      <c r="H43" s="11">
        <f t="shared" si="12"/>
        <v>-43682.24815464585</v>
      </c>
      <c r="I43" s="13">
        <f t="shared" si="4"/>
        <v>3425.174690666031</v>
      </c>
      <c r="J43" s="11">
        <f t="shared" si="5"/>
        <v>-480.50472970110434</v>
      </c>
      <c r="K43" s="31">
        <f t="shared" si="6"/>
        <v>3905.679420367135</v>
      </c>
      <c r="L43" s="31">
        <f t="shared" si="7"/>
        <v>-47587.92757501299</v>
      </c>
      <c r="M43" s="33">
        <f t="shared" si="0"/>
        <v>-158.56656080136443</v>
      </c>
      <c r="N43" s="33">
        <f t="shared" si="1"/>
        <v>3583.7412514673956</v>
      </c>
    </row>
    <row r="44" spans="1:14" ht="12">
      <c r="A44" s="9">
        <v>30</v>
      </c>
      <c r="B44" s="1"/>
      <c r="C44" s="1"/>
      <c r="D44" s="1"/>
      <c r="E44" s="28"/>
      <c r="G44">
        <f t="shared" si="11"/>
        <v>30</v>
      </c>
      <c r="H44" s="11">
        <f t="shared" si="12"/>
        <v>-47587.92757501299</v>
      </c>
      <c r="I44" s="13">
        <f t="shared" si="4"/>
        <v>3425.174690666031</v>
      </c>
      <c r="J44" s="11">
        <f t="shared" si="5"/>
        <v>-523.4672033251428</v>
      </c>
      <c r="K44" s="31">
        <f t="shared" si="6"/>
        <v>3948.6418939911737</v>
      </c>
      <c r="L44" s="31">
        <f t="shared" si="7"/>
        <v>-51536.569469004164</v>
      </c>
      <c r="M44" s="33">
        <f t="shared" si="0"/>
        <v>-172.74417709729713</v>
      </c>
      <c r="N44" s="33">
        <f t="shared" si="1"/>
        <v>3597.9188677633283</v>
      </c>
    </row>
    <row r="45" spans="1:14" ht="12">
      <c r="A45" s="9">
        <v>31</v>
      </c>
      <c r="B45" s="1"/>
      <c r="C45" s="1"/>
      <c r="D45" s="1"/>
      <c r="E45" s="28"/>
      <c r="G45">
        <f t="shared" si="11"/>
        <v>31</v>
      </c>
      <c r="H45" s="11">
        <f t="shared" si="12"/>
        <v>-51536.569469004164</v>
      </c>
      <c r="I45" s="13">
        <f t="shared" si="4"/>
        <v>3425.174690666031</v>
      </c>
      <c r="J45" s="11">
        <f t="shared" si="5"/>
        <v>-566.9022641590458</v>
      </c>
      <c r="K45" s="31">
        <f t="shared" si="6"/>
        <v>3992.076954825077</v>
      </c>
      <c r="L45" s="31">
        <f t="shared" si="7"/>
        <v>-55528.64642382924</v>
      </c>
      <c r="M45" s="33">
        <f t="shared" si="0"/>
        <v>-187.07774717248512</v>
      </c>
      <c r="N45" s="33">
        <f t="shared" si="1"/>
        <v>3612.252437838516</v>
      </c>
    </row>
    <row r="46" spans="1:14" ht="12">
      <c r="A46" s="9">
        <v>32</v>
      </c>
      <c r="B46" s="1"/>
      <c r="C46" s="1"/>
      <c r="D46" s="1"/>
      <c r="E46" s="28"/>
      <c r="G46">
        <f t="shared" si="11"/>
        <v>32</v>
      </c>
      <c r="H46" s="11">
        <f t="shared" si="12"/>
        <v>-55528.64642382924</v>
      </c>
      <c r="I46" s="13">
        <f t="shared" si="4"/>
        <v>3425.174690666031</v>
      </c>
      <c r="J46" s="11">
        <f t="shared" si="5"/>
        <v>-610.8151106621216</v>
      </c>
      <c r="K46" s="31">
        <f t="shared" si="6"/>
        <v>4035.9898013281527</v>
      </c>
      <c r="L46" s="31">
        <f t="shared" si="7"/>
        <v>-59564.63622515739</v>
      </c>
      <c r="M46" s="33">
        <f t="shared" si="0"/>
        <v>-201.56898651850014</v>
      </c>
      <c r="N46" s="33">
        <f t="shared" si="1"/>
        <v>3626.743677184531</v>
      </c>
    </row>
    <row r="47" spans="2:14" ht="12">
      <c r="B47" s="2"/>
      <c r="C47" s="2"/>
      <c r="D47" s="2"/>
      <c r="G47">
        <f t="shared" si="11"/>
        <v>33</v>
      </c>
      <c r="H47" s="11">
        <f t="shared" si="12"/>
        <v>-59564.63622515739</v>
      </c>
      <c r="I47" s="13">
        <f t="shared" si="4"/>
        <v>3425.174690666031</v>
      </c>
      <c r="J47" s="11">
        <f t="shared" si="5"/>
        <v>-655.2109984767312</v>
      </c>
      <c r="K47" s="31">
        <f t="shared" si="6"/>
        <v>4080.385689142762</v>
      </c>
      <c r="L47" s="31">
        <f t="shared" si="7"/>
        <v>-63645.02191430015</v>
      </c>
      <c r="M47" s="33">
        <f t="shared" si="0"/>
        <v>-216.2196294973213</v>
      </c>
      <c r="N47" s="33">
        <f t="shared" si="1"/>
        <v>3641.3943201633524</v>
      </c>
    </row>
    <row r="48" spans="2:14" ht="12">
      <c r="B48" s="2"/>
      <c r="C48" s="2"/>
      <c r="D48" s="2"/>
      <c r="G48">
        <f t="shared" si="11"/>
        <v>34</v>
      </c>
      <c r="H48" s="11">
        <f t="shared" si="12"/>
        <v>-63645.02191430015</v>
      </c>
      <c r="I48" s="13">
        <f t="shared" si="4"/>
        <v>3425.174690666031</v>
      </c>
      <c r="J48" s="11">
        <f t="shared" si="5"/>
        <v>-700.0952410573017</v>
      </c>
      <c r="K48" s="31">
        <f t="shared" si="6"/>
        <v>4125.269931723333</v>
      </c>
      <c r="L48" s="31">
        <f t="shared" si="7"/>
        <v>-67770.29184602348</v>
      </c>
      <c r="M48" s="33">
        <f t="shared" si="0"/>
        <v>-231.03142954890956</v>
      </c>
      <c r="N48" s="33">
        <f t="shared" si="1"/>
        <v>3656.2061202149407</v>
      </c>
    </row>
    <row r="49" spans="2:14" ht="12">
      <c r="B49" s="2"/>
      <c r="C49" s="2"/>
      <c r="D49" s="2"/>
      <c r="G49">
        <f t="shared" si="11"/>
        <v>35</v>
      </c>
      <c r="H49" s="11">
        <f t="shared" si="12"/>
        <v>-67770.29184602348</v>
      </c>
      <c r="I49" s="13">
        <f t="shared" si="4"/>
        <v>3425.174690666031</v>
      </c>
      <c r="J49" s="11">
        <f t="shared" si="5"/>
        <v>-745.4732103062582</v>
      </c>
      <c r="K49" s="31">
        <f t="shared" si="6"/>
        <v>4170.647900972289</v>
      </c>
      <c r="L49" s="31">
        <f t="shared" si="7"/>
        <v>-71940.93974699576</v>
      </c>
      <c r="M49" s="33">
        <f t="shared" si="0"/>
        <v>-246.00615940106522</v>
      </c>
      <c r="N49" s="33">
        <f t="shared" si="1"/>
        <v>3671.1808500670963</v>
      </c>
    </row>
    <row r="50" spans="2:14" ht="12">
      <c r="B50" s="2"/>
      <c r="C50" s="2"/>
      <c r="D50" s="2"/>
      <c r="G50">
        <f t="shared" si="11"/>
        <v>36</v>
      </c>
      <c r="H50" s="11">
        <f t="shared" si="12"/>
        <v>-71940.93974699576</v>
      </c>
      <c r="I50" s="13">
        <f t="shared" si="4"/>
        <v>3425.174690666031</v>
      </c>
      <c r="J50" s="11">
        <f t="shared" si="5"/>
        <v>-791.3503372169533</v>
      </c>
      <c r="K50" s="31">
        <f t="shared" si="6"/>
        <v>4216.525027882984</v>
      </c>
      <c r="L50" s="31">
        <f t="shared" si="7"/>
        <v>-76157.46477487875</v>
      </c>
      <c r="M50" s="33">
        <f t="shared" si="0"/>
        <v>-261.1456112815946</v>
      </c>
      <c r="N50" s="33">
        <f t="shared" si="1"/>
        <v>3686.3203019476255</v>
      </c>
    </row>
    <row r="51" spans="2:14" ht="12">
      <c r="B51" s="2"/>
      <c r="C51" s="2"/>
      <c r="D51" s="2"/>
      <c r="G51">
        <f t="shared" si="11"/>
        <v>37</v>
      </c>
      <c r="H51" s="11">
        <f t="shared" si="12"/>
        <v>-76157.46477487875</v>
      </c>
      <c r="I51" s="13">
        <f t="shared" si="4"/>
        <v>3425.174690666031</v>
      </c>
      <c r="J51" s="11">
        <f t="shared" si="5"/>
        <v>-837.7321125236663</v>
      </c>
      <c r="K51" s="31">
        <f t="shared" si="6"/>
        <v>4262.906803189697</v>
      </c>
      <c r="L51" s="31">
        <f t="shared" si="7"/>
        <v>-80420.37157806844</v>
      </c>
      <c r="M51" s="33">
        <f t="shared" si="0"/>
        <v>-276.45159713280987</v>
      </c>
      <c r="N51" s="33">
        <f t="shared" si="1"/>
        <v>3701.626287798841</v>
      </c>
    </row>
    <row r="52" spans="2:14" ht="12">
      <c r="B52" s="2"/>
      <c r="C52" s="2"/>
      <c r="D52" s="2"/>
      <c r="G52">
        <f t="shared" si="11"/>
        <v>38</v>
      </c>
      <c r="H52" s="11">
        <f t="shared" si="12"/>
        <v>-80420.37157806844</v>
      </c>
      <c r="I52" s="13">
        <f t="shared" si="4"/>
        <v>3425.174690666031</v>
      </c>
      <c r="J52" s="11">
        <f t="shared" si="5"/>
        <v>-884.6240873587528</v>
      </c>
      <c r="K52" s="31">
        <f t="shared" si="6"/>
        <v>4309.798778024784</v>
      </c>
      <c r="L52" s="31">
        <f t="shared" si="7"/>
        <v>-84730.17035609322</v>
      </c>
      <c r="M52" s="33">
        <f t="shared" si="0"/>
        <v>-291.92594882838847</v>
      </c>
      <c r="N52" s="33">
        <f t="shared" si="1"/>
        <v>3717.1006394944193</v>
      </c>
    </row>
    <row r="53" spans="2:14" ht="12">
      <c r="B53" s="2"/>
      <c r="C53" s="2"/>
      <c r="D53" s="2"/>
      <c r="G53">
        <f t="shared" si="11"/>
        <v>39</v>
      </c>
      <c r="H53" s="11">
        <f t="shared" si="12"/>
        <v>-84730.17035609322</v>
      </c>
      <c r="I53" s="13">
        <f t="shared" si="4"/>
        <v>3425.174690666031</v>
      </c>
      <c r="J53" s="11">
        <f t="shared" si="5"/>
        <v>-932.0318739170253</v>
      </c>
      <c r="K53" s="31">
        <f t="shared" si="6"/>
        <v>4357.206564583056</v>
      </c>
      <c r="L53" s="31">
        <f t="shared" si="7"/>
        <v>-89087.37692067628</v>
      </c>
      <c r="M53" s="33">
        <f t="shared" si="0"/>
        <v>-307.5705183926184</v>
      </c>
      <c r="N53" s="33">
        <f t="shared" si="1"/>
        <v>3732.7452090586494</v>
      </c>
    </row>
    <row r="54" spans="2:14" ht="12">
      <c r="B54" s="2"/>
      <c r="C54" s="2"/>
      <c r="D54" s="2"/>
      <c r="G54">
        <f t="shared" si="11"/>
        <v>40</v>
      </c>
      <c r="H54" s="11">
        <f t="shared" si="12"/>
        <v>-89087.37692067628</v>
      </c>
      <c r="I54" s="13">
        <f t="shared" si="4"/>
        <v>3425.174690666031</v>
      </c>
      <c r="J54" s="11">
        <f t="shared" si="5"/>
        <v>-979.9611461274391</v>
      </c>
      <c r="K54" s="31">
        <f t="shared" si="6"/>
        <v>4405.13583679347</v>
      </c>
      <c r="L54" s="31">
        <f t="shared" si="7"/>
        <v>-93492.51275746975</v>
      </c>
      <c r="M54" s="33">
        <f t="shared" si="0"/>
        <v>-323.3871782220549</v>
      </c>
      <c r="N54" s="33">
        <f t="shared" si="1"/>
        <v>3748.561868888086</v>
      </c>
    </row>
    <row r="55" spans="2:14" ht="12">
      <c r="B55" s="2"/>
      <c r="C55" s="2"/>
      <c r="D55" s="2"/>
      <c r="G55">
        <f t="shared" si="11"/>
        <v>41</v>
      </c>
      <c r="H55" s="11">
        <f t="shared" si="12"/>
        <v>-93492.51275746975</v>
      </c>
      <c r="I55" s="13">
        <f t="shared" si="4"/>
        <v>3425.174690666031</v>
      </c>
      <c r="J55" s="11">
        <f t="shared" si="5"/>
        <v>-1028.4176403321671</v>
      </c>
      <c r="K55" s="31">
        <f t="shared" si="6"/>
        <v>4453.592330998198</v>
      </c>
      <c r="L55" s="31">
        <f t="shared" si="7"/>
        <v>-97946.10508846796</v>
      </c>
      <c r="M55" s="33">
        <f t="shared" si="0"/>
        <v>-339.3778213096152</v>
      </c>
      <c r="N55" s="33">
        <f t="shared" si="1"/>
        <v>3764.552511975646</v>
      </c>
    </row>
    <row r="56" spans="2:14" ht="12">
      <c r="B56" s="2"/>
      <c r="C56" s="2"/>
      <c r="D56" s="2"/>
      <c r="G56">
        <f t="shared" si="11"/>
        <v>42</v>
      </c>
      <c r="H56" s="11">
        <f t="shared" si="12"/>
        <v>-97946.10508846796</v>
      </c>
      <c r="I56" s="13">
        <f t="shared" si="4"/>
        <v>3425.174690666031</v>
      </c>
      <c r="J56" s="11">
        <f t="shared" si="5"/>
        <v>-1077.4071559731474</v>
      </c>
      <c r="K56" s="31">
        <f t="shared" si="6"/>
        <v>4502.581846639178</v>
      </c>
      <c r="L56" s="31">
        <f t="shared" si="7"/>
        <v>-102448.68693510714</v>
      </c>
      <c r="M56" s="33">
        <f t="shared" si="0"/>
        <v>-355.54436147113864</v>
      </c>
      <c r="N56" s="33">
        <f t="shared" si="1"/>
        <v>3780.7190521371695</v>
      </c>
    </row>
    <row r="57" spans="2:14" ht="12">
      <c r="B57" s="2"/>
      <c r="C57" s="2"/>
      <c r="D57" s="2"/>
      <c r="G57">
        <f t="shared" si="11"/>
        <v>43</v>
      </c>
      <c r="H57" s="11">
        <f t="shared" si="12"/>
        <v>-102448.68693510714</v>
      </c>
      <c r="I57" s="13">
        <f t="shared" si="4"/>
        <v>3425.174690666031</v>
      </c>
      <c r="J57" s="11">
        <f t="shared" si="5"/>
        <v>-1126.9355562861783</v>
      </c>
      <c r="K57" s="31">
        <f t="shared" si="6"/>
        <v>4552.110246952209</v>
      </c>
      <c r="L57" s="31">
        <f t="shared" si="7"/>
        <v>-107000.79718205935</v>
      </c>
      <c r="M57" s="33">
        <f t="shared" si="0"/>
        <v>-371.88873357443885</v>
      </c>
      <c r="N57" s="33">
        <f t="shared" si="1"/>
        <v>3797.06342424047</v>
      </c>
    </row>
    <row r="58" spans="2:14" ht="12">
      <c r="B58" s="2"/>
      <c r="C58" s="2"/>
      <c r="D58" s="2"/>
      <c r="G58">
        <f t="shared" si="11"/>
        <v>44</v>
      </c>
      <c r="H58" s="11">
        <f t="shared" si="12"/>
        <v>-107000.79718205935</v>
      </c>
      <c r="I58" s="13">
        <f t="shared" si="4"/>
        <v>3425.174690666031</v>
      </c>
      <c r="J58" s="11">
        <f t="shared" si="5"/>
        <v>-1177.0087690026528</v>
      </c>
      <c r="K58" s="31">
        <f t="shared" si="6"/>
        <v>4602.183459668684</v>
      </c>
      <c r="L58" s="31">
        <f t="shared" si="7"/>
        <v>-111602.98064172803</v>
      </c>
      <c r="M58" s="33">
        <f t="shared" si="0"/>
        <v>-388.4128937708754</v>
      </c>
      <c r="N58" s="33">
        <f t="shared" si="1"/>
        <v>3813.5875844369066</v>
      </c>
    </row>
    <row r="59" spans="2:14" ht="12">
      <c r="B59" s="2"/>
      <c r="C59" s="2"/>
      <c r="D59" s="2"/>
      <c r="G59">
        <f t="shared" si="11"/>
        <v>45</v>
      </c>
      <c r="H59" s="11">
        <f t="shared" si="12"/>
        <v>-111602.98064172803</v>
      </c>
      <c r="I59" s="13">
        <f t="shared" si="4"/>
        <v>3425.174690666031</v>
      </c>
      <c r="J59" s="11">
        <f t="shared" si="5"/>
        <v>-1227.6327870590083</v>
      </c>
      <c r="K59" s="31">
        <f t="shared" si="6"/>
        <v>4652.8074777250395</v>
      </c>
      <c r="L59" s="31">
        <f t="shared" si="7"/>
        <v>-116255.78811945308</v>
      </c>
      <c r="M59" s="33">
        <f t="shared" si="0"/>
        <v>-405.11881972947276</v>
      </c>
      <c r="N59" s="33">
        <f t="shared" si="1"/>
        <v>3830.2935103955037</v>
      </c>
    </row>
    <row r="60" spans="2:14" ht="12">
      <c r="B60" s="2"/>
      <c r="C60" s="2"/>
      <c r="D60" s="2"/>
      <c r="G60">
        <f t="shared" si="11"/>
        <v>46</v>
      </c>
      <c r="H60" s="11">
        <f t="shared" si="12"/>
        <v>-116255.78811945308</v>
      </c>
      <c r="I60" s="13">
        <f t="shared" si="4"/>
        <v>3425.174690666031</v>
      </c>
      <c r="J60" s="11">
        <f t="shared" si="5"/>
        <v>-1278.8136693139838</v>
      </c>
      <c r="K60" s="31">
        <f t="shared" si="6"/>
        <v>4703.988359980015</v>
      </c>
      <c r="L60" s="31">
        <f t="shared" si="7"/>
        <v>-120959.77647943309</v>
      </c>
      <c r="M60" s="33">
        <f t="shared" si="0"/>
        <v>-422.0085108736147</v>
      </c>
      <c r="N60" s="33">
        <f t="shared" si="1"/>
        <v>3847.183201539646</v>
      </c>
    </row>
    <row r="61" spans="2:14" ht="12">
      <c r="B61" s="2"/>
      <c r="C61" s="2"/>
      <c r="D61" s="2"/>
      <c r="G61">
        <f t="shared" si="11"/>
        <v>47</v>
      </c>
      <c r="H61" s="11">
        <f t="shared" si="12"/>
        <v>-120959.77647943309</v>
      </c>
      <c r="I61" s="13">
        <f t="shared" si="4"/>
        <v>3425.174690666031</v>
      </c>
      <c r="J61" s="11">
        <f t="shared" si="5"/>
        <v>-1330.557541273764</v>
      </c>
      <c r="K61" s="31">
        <f t="shared" si="6"/>
        <v>4755.732231939795</v>
      </c>
      <c r="L61" s="31">
        <f t="shared" si="7"/>
        <v>-125715.50871137288</v>
      </c>
      <c r="M61" s="33">
        <f t="shared" si="0"/>
        <v>-439.0839886203421</v>
      </c>
      <c r="N61" s="33">
        <f t="shared" si="1"/>
        <v>3864.258679286373</v>
      </c>
    </row>
    <row r="62" spans="2:14" ht="12">
      <c r="B62" s="2"/>
      <c r="C62" s="2"/>
      <c r="D62" s="2"/>
      <c r="G62">
        <f t="shared" si="11"/>
        <v>48</v>
      </c>
      <c r="H62" s="11">
        <f t="shared" si="12"/>
        <v>-125715.50871137288</v>
      </c>
      <c r="I62" s="13">
        <f t="shared" si="4"/>
        <v>3425.174690666031</v>
      </c>
      <c r="J62" s="11">
        <f t="shared" si="5"/>
        <v>-1382.8705958251016</v>
      </c>
      <c r="K62" s="31">
        <f t="shared" si="6"/>
        <v>4808.045286491133</v>
      </c>
      <c r="L62" s="31">
        <f t="shared" si="7"/>
        <v>-130523.55399786402</v>
      </c>
      <c r="M62" s="33">
        <f t="shared" si="0"/>
        <v>-456.3472966222836</v>
      </c>
      <c r="N62" s="33">
        <f t="shared" si="1"/>
        <v>3881.5219872883144</v>
      </c>
    </row>
    <row r="63" spans="2:12" ht="12">
      <c r="B63" s="2"/>
      <c r="C63" s="2"/>
      <c r="D63" s="2"/>
      <c r="G63">
        <f t="shared" si="11"/>
        <v>49</v>
      </c>
      <c r="H63" s="11">
        <f t="shared" si="12"/>
        <v>-130523.55399786402</v>
      </c>
      <c r="I63" s="13">
        <f t="shared" si="4"/>
        <v>3425.174690666031</v>
      </c>
      <c r="J63" s="11">
        <f t="shared" si="5"/>
        <v>-1435.7590939765041</v>
      </c>
      <c r="K63" s="31">
        <f t="shared" si="6"/>
        <v>4860.933784642535</v>
      </c>
      <c r="L63" s="31">
        <f t="shared" si="7"/>
        <v>-135384.48778250656</v>
      </c>
    </row>
    <row r="64" spans="2:14" ht="12">
      <c r="B64" s="2"/>
      <c r="C64" s="2"/>
      <c r="D64" s="2"/>
      <c r="G64">
        <f t="shared" si="11"/>
        <v>50</v>
      </c>
      <c r="H64" s="11">
        <f t="shared" si="12"/>
        <v>-135384.48778250656</v>
      </c>
      <c r="I64" s="13">
        <f t="shared" si="4"/>
        <v>3425.174690666031</v>
      </c>
      <c r="J64" s="11">
        <f t="shared" si="5"/>
        <v>-1489.2293656075722</v>
      </c>
      <c r="K64" s="31">
        <f t="shared" si="6"/>
        <v>4914.404056273603</v>
      </c>
      <c r="L64" s="31">
        <f t="shared" si="7"/>
        <v>-140298.89183878017</v>
      </c>
      <c r="N64" s="33">
        <f>SUM(N15:N63)</f>
        <v>169726.39087111468</v>
      </c>
    </row>
    <row r="65" spans="2:14" ht="12">
      <c r="B65" s="2"/>
      <c r="C65" s="2"/>
      <c r="D65" s="2"/>
      <c r="G65">
        <f t="shared" si="11"/>
        <v>51</v>
      </c>
      <c r="H65" s="11">
        <f t="shared" si="12"/>
        <v>-140298.89183878017</v>
      </c>
      <c r="I65" s="13">
        <f t="shared" si="4"/>
        <v>3425.174690666031</v>
      </c>
      <c r="J65" s="11">
        <f t="shared" si="5"/>
        <v>-1543.2878102265818</v>
      </c>
      <c r="K65" s="31">
        <f t="shared" si="6"/>
        <v>4968.462500892612</v>
      </c>
      <c r="L65" s="31">
        <f t="shared" si="7"/>
        <v>-145267.35433967278</v>
      </c>
      <c r="N65">
        <f>N64/48</f>
        <v>3535.9664764815557</v>
      </c>
    </row>
    <row r="66" spans="2:12" ht="12">
      <c r="B66" s="2"/>
      <c r="C66" s="2"/>
      <c r="D66" s="2"/>
      <c r="G66">
        <f t="shared" si="11"/>
        <v>52</v>
      </c>
      <c r="H66" s="11">
        <f t="shared" si="12"/>
        <v>-145267.35433967278</v>
      </c>
      <c r="I66" s="13">
        <f t="shared" si="4"/>
        <v>3425.174690666031</v>
      </c>
      <c r="J66" s="11">
        <f t="shared" si="5"/>
        <v>-1597.9408977364005</v>
      </c>
      <c r="K66" s="31">
        <f t="shared" si="6"/>
        <v>5023.115588402432</v>
      </c>
      <c r="L66" s="31">
        <f t="shared" si="7"/>
        <v>-150290.4699280752</v>
      </c>
    </row>
    <row r="67" spans="2:12" ht="12">
      <c r="B67" s="2"/>
      <c r="C67" s="2"/>
      <c r="D67" s="2"/>
      <c r="G67">
        <f t="shared" si="11"/>
        <v>53</v>
      </c>
      <c r="H67" s="11">
        <f t="shared" si="12"/>
        <v>-150290.4699280752</v>
      </c>
      <c r="I67" s="13">
        <f t="shared" si="4"/>
        <v>3425.174690666031</v>
      </c>
      <c r="J67" s="11">
        <f t="shared" si="5"/>
        <v>-1653.195169208827</v>
      </c>
      <c r="K67" s="31">
        <f t="shared" si="6"/>
        <v>5078.369859874858</v>
      </c>
      <c r="L67" s="31">
        <f t="shared" si="7"/>
        <v>-155368.83978795007</v>
      </c>
    </row>
    <row r="68" spans="2:12" ht="12">
      <c r="B68" s="2"/>
      <c r="C68" s="2"/>
      <c r="D68" s="2"/>
      <c r="G68">
        <f t="shared" si="11"/>
        <v>54</v>
      </c>
      <c r="H68" s="11">
        <f t="shared" si="12"/>
        <v>-155368.83978795007</v>
      </c>
      <c r="I68" s="13">
        <f t="shared" si="4"/>
        <v>3425.174690666031</v>
      </c>
      <c r="J68" s="11">
        <f t="shared" si="5"/>
        <v>-1709.0572376674506</v>
      </c>
      <c r="K68" s="31">
        <f t="shared" si="6"/>
        <v>5134.231928333482</v>
      </c>
      <c r="L68" s="31">
        <f t="shared" si="7"/>
        <v>-160503.07171628356</v>
      </c>
    </row>
    <row r="69" spans="2:12" ht="12">
      <c r="B69" s="2"/>
      <c r="C69" s="2"/>
      <c r="D69" s="2"/>
      <c r="G69">
        <f t="shared" si="11"/>
        <v>55</v>
      </c>
      <c r="H69" s="11">
        <f t="shared" si="12"/>
        <v>-160503.07171628356</v>
      </c>
      <c r="I69" s="13">
        <f t="shared" si="4"/>
        <v>3425.174690666031</v>
      </c>
      <c r="J69" s="11">
        <f t="shared" si="5"/>
        <v>-1765.5337888791191</v>
      </c>
      <c r="K69" s="31">
        <f t="shared" si="6"/>
        <v>5190.70847954515</v>
      </c>
      <c r="L69" s="31">
        <f t="shared" si="7"/>
        <v>-165693.7801958287</v>
      </c>
    </row>
    <row r="70" spans="2:12" ht="12">
      <c r="B70" s="2"/>
      <c r="C70" s="2"/>
      <c r="D70" s="2"/>
      <c r="G70">
        <f t="shared" si="11"/>
        <v>56</v>
      </c>
      <c r="H70" s="11">
        <f t="shared" si="12"/>
        <v>-165693.7801958287</v>
      </c>
      <c r="I70" s="13">
        <f t="shared" si="4"/>
        <v>3425.174690666031</v>
      </c>
      <c r="J70" s="11">
        <f t="shared" si="5"/>
        <v>-1822.6315821541157</v>
      </c>
      <c r="K70" s="31">
        <f t="shared" si="6"/>
        <v>5247.806272820147</v>
      </c>
      <c r="L70" s="31">
        <f t="shared" si="7"/>
        <v>-170941.58646864883</v>
      </c>
    </row>
    <row r="71" spans="2:12" ht="12">
      <c r="B71" s="2"/>
      <c r="C71" s="2"/>
      <c r="D71" s="2"/>
      <c r="G71">
        <f t="shared" si="11"/>
        <v>57</v>
      </c>
      <c r="H71" s="11">
        <f t="shared" si="12"/>
        <v>-170941.58646864883</v>
      </c>
      <c r="I71" s="13">
        <f t="shared" si="4"/>
        <v>3425.174690666031</v>
      </c>
      <c r="J71" s="11">
        <f t="shared" si="5"/>
        <v>-1880.3574511551371</v>
      </c>
      <c r="K71" s="31">
        <f t="shared" si="6"/>
        <v>5305.532141821168</v>
      </c>
      <c r="L71" s="31">
        <f t="shared" si="7"/>
        <v>-176247.11861047</v>
      </c>
    </row>
    <row r="72" spans="2:12" ht="12">
      <c r="B72" s="2"/>
      <c r="C72" s="2"/>
      <c r="D72" s="2"/>
      <c r="G72">
        <f t="shared" si="11"/>
        <v>58</v>
      </c>
      <c r="H72" s="11">
        <f t="shared" si="12"/>
        <v>-176247.11861047</v>
      </c>
      <c r="I72" s="13">
        <f t="shared" si="4"/>
        <v>3425.174690666031</v>
      </c>
      <c r="J72" s="11">
        <f t="shared" si="5"/>
        <v>-1938.71830471517</v>
      </c>
      <c r="K72" s="31">
        <f t="shared" si="6"/>
        <v>5363.892995381201</v>
      </c>
      <c r="L72" s="31">
        <f t="shared" si="7"/>
        <v>-181611.0116058512</v>
      </c>
    </row>
    <row r="73" spans="2:12" ht="12">
      <c r="B73" s="2"/>
      <c r="C73" s="2"/>
      <c r="D73" s="2"/>
      <c r="G73">
        <f t="shared" si="11"/>
        <v>59</v>
      </c>
      <c r="H73" s="11">
        <f t="shared" si="12"/>
        <v>-181611.0116058512</v>
      </c>
      <c r="I73" s="13">
        <f t="shared" si="4"/>
        <v>3425.174690666031</v>
      </c>
      <c r="J73" s="11">
        <f t="shared" si="5"/>
        <v>-1997.7211276643632</v>
      </c>
      <c r="K73" s="31">
        <f t="shared" si="6"/>
        <v>5422.895818330394</v>
      </c>
      <c r="L73" s="31">
        <f t="shared" si="7"/>
        <v>-187033.9074241816</v>
      </c>
    </row>
    <row r="74" spans="2:12" ht="12">
      <c r="B74" s="2"/>
      <c r="C74" s="2"/>
      <c r="D74" s="2"/>
      <c r="G74">
        <f t="shared" si="11"/>
        <v>60</v>
      </c>
      <c r="H74" s="11">
        <f t="shared" si="12"/>
        <v>-187033.9074241816</v>
      </c>
      <c r="I74" s="13">
        <f t="shared" si="4"/>
        <v>3425.174690666031</v>
      </c>
      <c r="J74" s="11">
        <f t="shared" si="5"/>
        <v>-2057.3729816659975</v>
      </c>
      <c r="K74" s="31">
        <f t="shared" si="6"/>
        <v>5482.547672332028</v>
      </c>
      <c r="L74" s="31">
        <f t="shared" si="7"/>
        <v>-192516.45509651364</v>
      </c>
    </row>
    <row r="75" spans="2:12" ht="12">
      <c r="B75" s="2"/>
      <c r="C75" s="2"/>
      <c r="D75" s="2"/>
      <c r="G75">
        <f t="shared" si="11"/>
        <v>61</v>
      </c>
      <c r="H75" s="11">
        <f t="shared" si="12"/>
        <v>-192516.45509651364</v>
      </c>
      <c r="I75" s="13">
        <f t="shared" si="4"/>
        <v>3425.174690666031</v>
      </c>
      <c r="J75" s="11">
        <f t="shared" si="5"/>
        <v>-2117.68100606165</v>
      </c>
      <c r="K75" s="31">
        <f t="shared" si="6"/>
        <v>5542.855696727681</v>
      </c>
      <c r="L75" s="31">
        <f t="shared" si="7"/>
        <v>-198059.3107932413</v>
      </c>
    </row>
    <row r="76" spans="2:12" ht="12">
      <c r="B76" s="2"/>
      <c r="C76" s="2"/>
      <c r="D76" s="2"/>
      <c r="H76" s="11"/>
      <c r="I76" s="13"/>
      <c r="J76" s="11"/>
      <c r="K76" s="31"/>
      <c r="L76" s="31"/>
    </row>
    <row r="77" spans="2:12" ht="12">
      <c r="B77" s="2"/>
      <c r="C77" s="2"/>
      <c r="D77" s="2"/>
      <c r="H77" s="11"/>
      <c r="I77" s="13"/>
      <c r="J77" s="11"/>
      <c r="K77" s="31"/>
      <c r="L77" s="31"/>
    </row>
    <row r="78" spans="2:12" ht="12">
      <c r="B78" s="2"/>
      <c r="C78" s="2"/>
      <c r="D78" s="2"/>
      <c r="H78" s="11"/>
      <c r="I78" s="13"/>
      <c r="J78" s="11"/>
      <c r="K78" s="31"/>
      <c r="L78" s="31"/>
    </row>
    <row r="79" spans="2:12" ht="12">
      <c r="B79" s="2"/>
      <c r="C79" s="2"/>
      <c r="D79" s="2"/>
      <c r="H79" s="11"/>
      <c r="I79" s="13"/>
      <c r="J79" s="11"/>
      <c r="K79" s="31"/>
      <c r="L79" s="31"/>
    </row>
    <row r="80" spans="2:12" ht="12">
      <c r="B80" s="2"/>
      <c r="C80" s="2"/>
      <c r="D80" s="2"/>
      <c r="H80" s="11"/>
      <c r="I80" s="13"/>
      <c r="J80" s="11"/>
      <c r="K80" s="31"/>
      <c r="L80" s="31"/>
    </row>
    <row r="81" spans="2:12" ht="12">
      <c r="B81" s="2"/>
      <c r="C81" s="2"/>
      <c r="D81" s="2"/>
      <c r="H81" s="11"/>
      <c r="I81" s="13"/>
      <c r="J81" s="11"/>
      <c r="K81" s="31"/>
      <c r="L81" s="31"/>
    </row>
    <row r="82" spans="2:12" ht="12">
      <c r="B82" s="2"/>
      <c r="C82" s="2"/>
      <c r="D82" s="2"/>
      <c r="H82" s="11"/>
      <c r="I82" s="13"/>
      <c r="J82" s="11"/>
      <c r="K82" s="31"/>
      <c r="L82" s="31"/>
    </row>
    <row r="83" spans="2:12" ht="12">
      <c r="B83" s="2"/>
      <c r="C83" s="2"/>
      <c r="D83" s="2"/>
      <c r="H83" s="11"/>
      <c r="I83" s="13"/>
      <c r="J83" s="11"/>
      <c r="L83" s="31"/>
    </row>
    <row r="84" spans="2:12" ht="12">
      <c r="B84" s="2"/>
      <c r="C84" s="2"/>
      <c r="D84" s="2"/>
      <c r="H84" s="11"/>
      <c r="I84" s="13"/>
      <c r="J84" s="11"/>
      <c r="L84" s="31"/>
    </row>
    <row r="85" spans="2:12" ht="12">
      <c r="B85" s="2"/>
      <c r="C85" s="2"/>
      <c r="D85" s="2"/>
      <c r="H85" s="11"/>
      <c r="I85" s="13"/>
      <c r="J85" s="11"/>
      <c r="L85" s="31"/>
    </row>
    <row r="86" spans="2:12" ht="12">
      <c r="B86" s="2"/>
      <c r="C86" s="2"/>
      <c r="D86" s="2"/>
      <c r="H86" s="11"/>
      <c r="I86" s="13"/>
      <c r="J86" s="11"/>
      <c r="L86" s="31"/>
    </row>
    <row r="87" spans="2:12" ht="12">
      <c r="B87" s="2"/>
      <c r="C87" s="2"/>
      <c r="D87" s="2"/>
      <c r="H87" s="11"/>
      <c r="I87" s="13"/>
      <c r="J87" s="11"/>
      <c r="L87" s="31"/>
    </row>
    <row r="88" spans="2:12" ht="12">
      <c r="B88" s="2"/>
      <c r="C88" s="2"/>
      <c r="D88" s="2"/>
      <c r="H88" s="11"/>
      <c r="I88" s="13"/>
      <c r="J88" s="11"/>
      <c r="L88" s="31"/>
    </row>
    <row r="89" spans="2:12" ht="12">
      <c r="B89" s="2"/>
      <c r="C89" s="2"/>
      <c r="D89" s="2"/>
      <c r="H89" s="11"/>
      <c r="I89" s="13"/>
      <c r="J89" s="11"/>
      <c r="L89" s="31"/>
    </row>
    <row r="90" spans="2:12" ht="12">
      <c r="B90" s="2"/>
      <c r="C90" s="2"/>
      <c r="D90" s="2"/>
      <c r="H90" s="11"/>
      <c r="I90" s="13"/>
      <c r="J90" s="11"/>
      <c r="L90" s="31"/>
    </row>
    <row r="91" spans="2:12" ht="12">
      <c r="B91" s="2"/>
      <c r="C91" s="2"/>
      <c r="D91" s="2"/>
      <c r="H91" s="11"/>
      <c r="I91" s="13"/>
      <c r="J91" s="11"/>
      <c r="L91" s="31"/>
    </row>
    <row r="92" spans="2:12" ht="12">
      <c r="B92" s="2"/>
      <c r="C92" s="2"/>
      <c r="D92" s="2"/>
      <c r="H92" s="11"/>
      <c r="I92" s="13"/>
      <c r="J92" s="11"/>
      <c r="L92" s="31"/>
    </row>
    <row r="93" spans="2:12" ht="12">
      <c r="B93" s="2"/>
      <c r="C93" s="2"/>
      <c r="D93" s="2"/>
      <c r="H93" s="11"/>
      <c r="I93" s="13"/>
      <c r="J93" s="11"/>
      <c r="L93" s="31"/>
    </row>
    <row r="94" spans="2:12" ht="12">
      <c r="B94" s="2"/>
      <c r="C94" s="2"/>
      <c r="D94" s="2"/>
      <c r="H94" s="11"/>
      <c r="I94" s="13"/>
      <c r="J94" s="11"/>
      <c r="L94" s="31"/>
    </row>
    <row r="95" spans="2:12" ht="12">
      <c r="B95" s="2"/>
      <c r="C95" s="2"/>
      <c r="D95" s="2"/>
      <c r="H95" s="11"/>
      <c r="I95" s="13"/>
      <c r="J95" s="11"/>
      <c r="L95" s="31"/>
    </row>
    <row r="96" spans="2:10" ht="12">
      <c r="B96" s="2"/>
      <c r="C96" s="2"/>
      <c r="D96" s="2"/>
      <c r="H96" s="11"/>
      <c r="I96" s="13"/>
      <c r="J96" s="11"/>
    </row>
    <row r="97" spans="2:10" ht="12">
      <c r="B97" s="2"/>
      <c r="C97" s="2"/>
      <c r="D97" s="2"/>
      <c r="H97" s="11"/>
      <c r="I97" s="13"/>
      <c r="J97" s="11"/>
    </row>
    <row r="98" spans="2:9" ht="12">
      <c r="B98" s="2"/>
      <c r="C98" s="2"/>
      <c r="D98" s="2"/>
      <c r="H98" s="11"/>
      <c r="I98" s="13"/>
    </row>
    <row r="99" spans="2:9" ht="12">
      <c r="B99" s="2"/>
      <c r="C99" s="2"/>
      <c r="D99" s="2"/>
      <c r="H99" s="11"/>
      <c r="I99" s="13"/>
    </row>
    <row r="100" spans="2:9" ht="12">
      <c r="B100" s="2"/>
      <c r="C100" s="2"/>
      <c r="D100" s="2"/>
      <c r="H100" s="11"/>
      <c r="I100" s="13"/>
    </row>
    <row r="101" spans="2:8" ht="12">
      <c r="B101" s="2"/>
      <c r="C101" s="2"/>
      <c r="D101" s="2"/>
      <c r="H101" s="11"/>
    </row>
    <row r="102" spans="2:4" ht="12">
      <c r="B102" s="2"/>
      <c r="C102" s="2"/>
      <c r="D102" s="2"/>
    </row>
    <row r="103" spans="2:4" ht="12">
      <c r="B103" s="2"/>
      <c r="C103" s="2"/>
      <c r="D103" s="2"/>
    </row>
    <row r="104" spans="2:4" ht="12">
      <c r="B104" s="2"/>
      <c r="C104" s="2"/>
      <c r="D104" s="2"/>
    </row>
    <row r="105" spans="2:4" ht="12">
      <c r="B105" s="2"/>
      <c r="C105" s="2"/>
      <c r="D105" s="2"/>
    </row>
    <row r="106" spans="2:4" ht="12">
      <c r="B106" s="2"/>
      <c r="C106" s="2"/>
      <c r="D106" s="2"/>
    </row>
    <row r="107" spans="2:4" ht="12">
      <c r="B107" s="2"/>
      <c r="C107" s="2"/>
      <c r="D107" s="2"/>
    </row>
    <row r="108" spans="2:4" ht="12">
      <c r="B108" s="2"/>
      <c r="C108" s="2"/>
      <c r="D108" s="2"/>
    </row>
    <row r="109" spans="2:4" ht="12">
      <c r="B109" s="2"/>
      <c r="C109" s="2"/>
      <c r="D109" s="2"/>
    </row>
    <row r="110" spans="2:4" ht="12">
      <c r="B110" s="2"/>
      <c r="C110" s="2"/>
      <c r="D110" s="2"/>
    </row>
    <row r="111" spans="2:4" ht="12">
      <c r="B111" s="2"/>
      <c r="C111" s="2"/>
      <c r="D111" s="2"/>
    </row>
    <row r="112" spans="2:4" ht="12">
      <c r="B112" s="2"/>
      <c r="C112" s="2"/>
      <c r="D112" s="2"/>
    </row>
    <row r="113" spans="2:4" ht="12">
      <c r="B113" s="2"/>
      <c r="C113" s="2"/>
      <c r="D113" s="2"/>
    </row>
    <row r="114" spans="2:4" ht="12">
      <c r="B114" s="2"/>
      <c r="C114" s="2"/>
      <c r="D114" s="2"/>
    </row>
    <row r="115" spans="2:4" ht="12">
      <c r="B115" s="2"/>
      <c r="C115" s="2"/>
      <c r="D115" s="2"/>
    </row>
    <row r="116" spans="2:4" ht="12">
      <c r="B116" s="2"/>
      <c r="C116" s="2"/>
      <c r="D116" s="2"/>
    </row>
    <row r="117" spans="2:4" ht="12">
      <c r="B117" s="2"/>
      <c r="C117" s="2"/>
      <c r="D117" s="2"/>
    </row>
    <row r="118" spans="2:4" ht="12">
      <c r="B118" s="2"/>
      <c r="C118" s="2"/>
      <c r="D118" s="2"/>
    </row>
    <row r="119" spans="2:4" ht="12">
      <c r="B119" s="2"/>
      <c r="C119" s="2"/>
      <c r="D119" s="2"/>
    </row>
    <row r="120" spans="2:4" ht="12">
      <c r="B120" s="2"/>
      <c r="C120" s="2"/>
      <c r="D120" s="2"/>
    </row>
    <row r="121" spans="2:4" ht="12">
      <c r="B121" s="2"/>
      <c r="C121" s="2"/>
      <c r="D121" s="2"/>
    </row>
    <row r="122" spans="2:4" ht="12">
      <c r="B122" s="2"/>
      <c r="C122" s="2"/>
      <c r="D122" s="2"/>
    </row>
    <row r="123" spans="2:4" ht="12">
      <c r="B123" s="2"/>
      <c r="C123" s="2"/>
      <c r="D123" s="2"/>
    </row>
    <row r="124" spans="2:4" ht="12">
      <c r="B124" s="2"/>
      <c r="C124" s="2"/>
      <c r="D124" s="2"/>
    </row>
    <row r="125" spans="2:4" ht="12">
      <c r="B125" s="2"/>
      <c r="C125" s="2"/>
      <c r="D125" s="2"/>
    </row>
    <row r="126" spans="2:4" ht="12">
      <c r="B126" s="2"/>
      <c r="C126" s="2"/>
      <c r="D126" s="2"/>
    </row>
    <row r="127" spans="2:4" ht="12">
      <c r="B127" s="2"/>
      <c r="C127" s="2"/>
      <c r="D127" s="2"/>
    </row>
    <row r="128" spans="2:4" ht="12">
      <c r="B128" s="2"/>
      <c r="C128" s="2"/>
      <c r="D128" s="2"/>
    </row>
    <row r="129" spans="2:4" ht="12">
      <c r="B129" s="2"/>
      <c r="C129" s="2"/>
      <c r="D129" s="2"/>
    </row>
    <row r="130" spans="2:4" ht="12">
      <c r="B130" s="2"/>
      <c r="C130" s="2"/>
      <c r="D130" s="2"/>
    </row>
    <row r="131" spans="2:4" ht="12">
      <c r="B131" s="2"/>
      <c r="C131" s="2"/>
      <c r="D131" s="2"/>
    </row>
    <row r="132" spans="2:4" ht="12">
      <c r="B132" s="2"/>
      <c r="C132" s="2"/>
      <c r="D132" s="2"/>
    </row>
    <row r="133" spans="2:4" ht="12">
      <c r="B133" s="2"/>
      <c r="C133" s="2"/>
      <c r="D133" s="2"/>
    </row>
    <row r="134" spans="2:4" ht="12">
      <c r="B134" s="2"/>
      <c r="C134" s="2"/>
      <c r="D134" s="2"/>
    </row>
    <row r="135" spans="2:4" ht="12">
      <c r="B135" s="2"/>
      <c r="C135" s="2"/>
      <c r="D135" s="2"/>
    </row>
    <row r="136" spans="2:4" ht="12">
      <c r="B136" s="2"/>
      <c r="C136" s="2"/>
      <c r="D136" s="2"/>
    </row>
    <row r="137" spans="2:4" ht="12">
      <c r="B137" s="2"/>
      <c r="C137" s="2"/>
      <c r="D137" s="2"/>
    </row>
    <row r="138" spans="2:4" ht="12">
      <c r="B138" s="2"/>
      <c r="C138" s="2"/>
      <c r="D138" s="2"/>
    </row>
    <row r="139" spans="2:4" ht="12">
      <c r="B139" s="2"/>
      <c r="C139" s="2"/>
      <c r="D139" s="2"/>
    </row>
    <row r="140" spans="2:4" ht="12">
      <c r="B140" s="2"/>
      <c r="C140" s="2"/>
      <c r="D140" s="2"/>
    </row>
    <row r="141" spans="2:4" ht="12">
      <c r="B141" s="2"/>
      <c r="C141" s="2"/>
      <c r="D141" s="2"/>
    </row>
    <row r="142" spans="2:4" ht="12">
      <c r="B142" s="2"/>
      <c r="C142" s="2"/>
      <c r="D142" s="2"/>
    </row>
    <row r="143" spans="2:4" ht="12">
      <c r="B143" s="2"/>
      <c r="C143" s="2"/>
      <c r="D143" s="2"/>
    </row>
    <row r="144" spans="2:4" ht="12">
      <c r="B144" s="2"/>
      <c r="C144" s="2"/>
      <c r="D144" s="2"/>
    </row>
    <row r="145" spans="2:4" ht="12">
      <c r="B145" s="2"/>
      <c r="C145" s="2"/>
      <c r="D145" s="2"/>
    </row>
    <row r="146" spans="2:4" ht="12">
      <c r="B146" s="2"/>
      <c r="C146" s="2"/>
      <c r="D146" s="2"/>
    </row>
    <row r="147" spans="2:4" ht="12">
      <c r="B147" s="2"/>
      <c r="C147" s="2"/>
      <c r="D147" s="2"/>
    </row>
    <row r="148" spans="2:4" ht="12">
      <c r="B148" s="2"/>
      <c r="C148" s="2"/>
      <c r="D148" s="2"/>
    </row>
    <row r="149" spans="2:4" ht="12">
      <c r="B149" s="2"/>
      <c r="C149" s="2"/>
      <c r="D149" s="2"/>
    </row>
    <row r="150" spans="2:4" ht="12">
      <c r="B150" s="2"/>
      <c r="C150" s="2"/>
      <c r="D150" s="2"/>
    </row>
    <row r="151" spans="2:4" ht="12">
      <c r="B151" s="2"/>
      <c r="C151" s="2"/>
      <c r="D151" s="2"/>
    </row>
    <row r="152" spans="2:4" ht="12">
      <c r="B152" s="2"/>
      <c r="C152" s="2"/>
      <c r="D152" s="2"/>
    </row>
    <row r="153" spans="2:4" ht="12">
      <c r="B153" s="2"/>
      <c r="C153" s="2"/>
      <c r="D153" s="2"/>
    </row>
    <row r="154" spans="2:4" ht="12">
      <c r="B154" s="2"/>
      <c r="C154" s="2"/>
      <c r="D154" s="2"/>
    </row>
    <row r="155" spans="2:4" ht="12">
      <c r="B155" s="2"/>
      <c r="C155" s="2"/>
      <c r="D155" s="2"/>
    </row>
    <row r="156" spans="2:4" ht="12">
      <c r="B156" s="2"/>
      <c r="C156" s="2"/>
      <c r="D156" s="2"/>
    </row>
    <row r="157" spans="2:4" ht="12">
      <c r="B157" s="2"/>
      <c r="C157" s="2"/>
      <c r="D157" s="2"/>
    </row>
    <row r="158" spans="2:4" ht="12">
      <c r="B158" s="2"/>
      <c r="C158" s="2"/>
      <c r="D158" s="2"/>
    </row>
    <row r="159" spans="2:4" ht="12">
      <c r="B159" s="2"/>
      <c r="C159" s="2"/>
      <c r="D159" s="2"/>
    </row>
    <row r="160" spans="2:4" ht="12">
      <c r="B160" s="2"/>
      <c r="C160" s="2"/>
      <c r="D160" s="2"/>
    </row>
    <row r="161" spans="2:4" ht="12">
      <c r="B161" s="2"/>
      <c r="C161" s="2"/>
      <c r="D161" s="2"/>
    </row>
    <row r="162" spans="2:4" ht="12">
      <c r="B162" s="2"/>
      <c r="C162" s="2"/>
      <c r="D162" s="2"/>
    </row>
    <row r="163" spans="2:4" ht="12">
      <c r="B163" s="2"/>
      <c r="C163" s="2"/>
      <c r="D163" s="2"/>
    </row>
    <row r="164" spans="2:4" ht="12">
      <c r="B164" s="2"/>
      <c r="C164" s="2"/>
      <c r="D164" s="2"/>
    </row>
    <row r="165" spans="2:4" ht="12">
      <c r="B165" s="2"/>
      <c r="C165" s="2"/>
      <c r="D165" s="2"/>
    </row>
    <row r="166" spans="2:4" ht="12">
      <c r="B166" s="2"/>
      <c r="C166" s="2"/>
      <c r="D166" s="2"/>
    </row>
    <row r="167" spans="2:4" ht="12">
      <c r="B167" s="2"/>
      <c r="C167" s="2"/>
      <c r="D167" s="2"/>
    </row>
    <row r="168" spans="2:4" ht="12">
      <c r="B168" s="2"/>
      <c r="C168" s="2"/>
      <c r="D168" s="2"/>
    </row>
    <row r="169" spans="2:4" ht="12">
      <c r="B169" s="2"/>
      <c r="C169" s="2"/>
      <c r="D169" s="2"/>
    </row>
    <row r="170" spans="2:4" ht="12">
      <c r="B170" s="2"/>
      <c r="C170" s="2"/>
      <c r="D170" s="2"/>
    </row>
    <row r="171" spans="2:4" ht="12">
      <c r="B171" s="2"/>
      <c r="C171" s="2"/>
      <c r="D171" s="2"/>
    </row>
    <row r="172" spans="2:4" ht="12">
      <c r="B172" s="2"/>
      <c r="C172" s="2"/>
      <c r="D172" s="2"/>
    </row>
    <row r="173" spans="2:4" ht="12">
      <c r="B173" s="2"/>
      <c r="C173" s="2"/>
      <c r="D173" s="2"/>
    </row>
    <row r="174" spans="2:4" ht="12">
      <c r="B174" s="2"/>
      <c r="C174" s="2"/>
      <c r="D174" s="2"/>
    </row>
    <row r="175" spans="2:4" ht="12">
      <c r="B175" s="2"/>
      <c r="C175" s="2"/>
      <c r="D175" s="2"/>
    </row>
    <row r="176" spans="2:4" ht="12">
      <c r="B176" s="2"/>
      <c r="C176" s="2"/>
      <c r="D176" s="2"/>
    </row>
    <row r="177" spans="2:4" ht="12">
      <c r="B177" s="2"/>
      <c r="C177" s="2"/>
      <c r="D177" s="2"/>
    </row>
    <row r="178" spans="2:4" ht="12">
      <c r="B178" s="2"/>
      <c r="C178" s="2"/>
      <c r="D178" s="2"/>
    </row>
    <row r="179" spans="2:4" ht="12">
      <c r="B179" s="2"/>
      <c r="C179" s="2"/>
      <c r="D179" s="2"/>
    </row>
    <row r="180" spans="2:4" ht="12">
      <c r="B180" s="2"/>
      <c r="C180" s="2"/>
      <c r="D180" s="2"/>
    </row>
    <row r="181" spans="2:4" ht="12">
      <c r="B181" s="2"/>
      <c r="C181" s="2"/>
      <c r="D181" s="2"/>
    </row>
    <row r="182" spans="2:4" ht="12">
      <c r="B182" s="2"/>
      <c r="C182" s="2"/>
      <c r="D182" s="2"/>
    </row>
    <row r="183" spans="2:4" ht="12">
      <c r="B183" s="2"/>
      <c r="C183" s="2"/>
      <c r="D183" s="2"/>
    </row>
    <row r="184" spans="2:4" ht="12">
      <c r="B184" s="2"/>
      <c r="C184" s="2"/>
      <c r="D184" s="2"/>
    </row>
    <row r="185" spans="2:4" ht="12">
      <c r="B185" s="2"/>
      <c r="C185" s="2"/>
      <c r="D185" s="2"/>
    </row>
    <row r="186" spans="2:4" ht="12">
      <c r="B186" s="2"/>
      <c r="C186" s="2"/>
      <c r="D186" s="2"/>
    </row>
    <row r="187" spans="2:4" ht="12">
      <c r="B187" s="2"/>
      <c r="C187" s="2"/>
      <c r="D187" s="2"/>
    </row>
    <row r="188" spans="2:4" ht="12">
      <c r="B188" s="2"/>
      <c r="C188" s="2"/>
      <c r="D188" s="2"/>
    </row>
    <row r="189" spans="2:4" ht="12">
      <c r="B189" s="2"/>
      <c r="C189" s="2"/>
      <c r="D189" s="2"/>
    </row>
    <row r="190" spans="2:4" ht="12">
      <c r="B190" s="2"/>
      <c r="C190" s="2"/>
      <c r="D190" s="2"/>
    </row>
    <row r="191" spans="2:4" ht="12">
      <c r="B191" s="2"/>
      <c r="C191" s="2"/>
      <c r="D191" s="2"/>
    </row>
    <row r="192" spans="2:4" ht="12">
      <c r="B192" s="2"/>
      <c r="C192" s="2"/>
      <c r="D192" s="2"/>
    </row>
    <row r="193" spans="2:4" ht="12">
      <c r="B193" s="2"/>
      <c r="C193" s="2"/>
      <c r="D193" s="2"/>
    </row>
    <row r="194" spans="2:4" ht="12">
      <c r="B194" s="2"/>
      <c r="C194" s="2"/>
      <c r="D194" s="2"/>
    </row>
    <row r="195" spans="2:4" ht="12">
      <c r="B195" s="2"/>
      <c r="C195" s="2"/>
      <c r="D195" s="2"/>
    </row>
    <row r="196" spans="2:4" ht="12">
      <c r="B196" s="2"/>
      <c r="C196" s="2"/>
      <c r="D196" s="2"/>
    </row>
    <row r="197" spans="2:4" ht="12">
      <c r="B197" s="2"/>
      <c r="C197" s="2"/>
      <c r="D197" s="2"/>
    </row>
    <row r="198" spans="2:4" ht="12">
      <c r="B198" s="2"/>
      <c r="C198" s="2"/>
      <c r="D198" s="2"/>
    </row>
    <row r="199" spans="2:4" ht="12">
      <c r="B199" s="2"/>
      <c r="C199" s="2"/>
      <c r="D199" s="2"/>
    </row>
    <row r="200" spans="2:4" ht="12">
      <c r="B200" s="2"/>
      <c r="C200" s="2"/>
      <c r="D200" s="2"/>
    </row>
    <row r="201" spans="2:4" ht="12">
      <c r="B201" s="2"/>
      <c r="C201" s="2"/>
      <c r="D201" s="2"/>
    </row>
    <row r="202" spans="2:4" ht="12">
      <c r="B202" s="2"/>
      <c r="C202" s="2"/>
      <c r="D202" s="2"/>
    </row>
    <row r="203" spans="2:4" ht="12">
      <c r="B203" s="2"/>
      <c r="C203" s="2"/>
      <c r="D203" s="2"/>
    </row>
    <row r="204" spans="2:4" ht="12">
      <c r="B204" s="2"/>
      <c r="C204" s="2"/>
      <c r="D204" s="2"/>
    </row>
    <row r="205" spans="2:4" ht="12">
      <c r="B205" s="2"/>
      <c r="C205" s="2"/>
      <c r="D205" s="2"/>
    </row>
    <row r="206" spans="2:4" ht="12">
      <c r="B206" s="2"/>
      <c r="C206" s="2"/>
      <c r="D206" s="2"/>
    </row>
    <row r="207" spans="2:4" ht="12">
      <c r="B207" s="2"/>
      <c r="C207" s="2"/>
      <c r="D207" s="2"/>
    </row>
    <row r="208" spans="2:4" ht="12">
      <c r="B208" s="2"/>
      <c r="C208" s="2"/>
      <c r="D208" s="2"/>
    </row>
    <row r="209" spans="2:4" ht="12">
      <c r="B209" s="2"/>
      <c r="C209" s="2"/>
      <c r="D209" s="2"/>
    </row>
    <row r="210" spans="2:4" ht="12">
      <c r="B210" s="2"/>
      <c r="C210" s="2"/>
      <c r="D210" s="2"/>
    </row>
    <row r="211" spans="2:4" ht="12">
      <c r="B211" s="2"/>
      <c r="C211" s="2"/>
      <c r="D211" s="2"/>
    </row>
    <row r="212" spans="2:4" ht="12">
      <c r="B212" s="2"/>
      <c r="C212" s="2"/>
      <c r="D212" s="2"/>
    </row>
    <row r="213" spans="2:4" ht="12">
      <c r="B213" s="2"/>
      <c r="C213" s="2"/>
      <c r="D213" s="2"/>
    </row>
    <row r="214" spans="2:4" ht="12">
      <c r="B214" s="2"/>
      <c r="C214" s="2"/>
      <c r="D214" s="2"/>
    </row>
    <row r="215" spans="2:4" ht="12">
      <c r="B215" s="2"/>
      <c r="C215" s="2"/>
      <c r="D215" s="2"/>
    </row>
    <row r="216" spans="2:4" ht="12">
      <c r="B216" s="2"/>
      <c r="C216" s="2"/>
      <c r="D216" s="2"/>
    </row>
    <row r="217" spans="2:4" ht="12">
      <c r="B217" s="2"/>
      <c r="C217" s="2"/>
      <c r="D217" s="2"/>
    </row>
    <row r="218" spans="2:4" ht="12">
      <c r="B218" s="2"/>
      <c r="C218" s="2"/>
      <c r="D218" s="2"/>
    </row>
    <row r="219" spans="2:4" ht="12">
      <c r="B219" s="2"/>
      <c r="C219" s="2"/>
      <c r="D219" s="2"/>
    </row>
    <row r="220" spans="2:4" ht="12">
      <c r="B220" s="2"/>
      <c r="C220" s="2"/>
      <c r="D220" s="2"/>
    </row>
    <row r="221" spans="2:4" ht="12">
      <c r="B221" s="2"/>
      <c r="C221" s="2"/>
      <c r="D221" s="2"/>
    </row>
    <row r="222" spans="2:4" ht="12">
      <c r="B222" s="2"/>
      <c r="C222" s="2"/>
      <c r="D222" s="2"/>
    </row>
    <row r="223" spans="2:4" ht="12">
      <c r="B223" s="2"/>
      <c r="C223" s="2"/>
      <c r="D223" s="2"/>
    </row>
    <row r="224" spans="2:4" ht="12">
      <c r="B224" s="2"/>
      <c r="C224" s="2"/>
      <c r="D224" s="2"/>
    </row>
    <row r="225" spans="2:4" ht="12">
      <c r="B225" s="2"/>
      <c r="C225" s="2"/>
      <c r="D225" s="2"/>
    </row>
    <row r="226" spans="2:4" ht="12">
      <c r="B226" s="2"/>
      <c r="C226" s="2"/>
      <c r="D226" s="2"/>
    </row>
    <row r="227" spans="2:4" ht="12">
      <c r="B227" s="2"/>
      <c r="C227" s="2"/>
      <c r="D227" s="2"/>
    </row>
    <row r="228" spans="2:4" ht="12">
      <c r="B228" s="2"/>
      <c r="C228" s="2"/>
      <c r="D228" s="2"/>
    </row>
    <row r="229" spans="2:4" ht="12">
      <c r="B229" s="2"/>
      <c r="C229" s="2"/>
      <c r="D229" s="2"/>
    </row>
    <row r="230" spans="2:4" ht="12">
      <c r="B230" s="2"/>
      <c r="C230" s="2"/>
      <c r="D230" s="2"/>
    </row>
    <row r="231" spans="2:4" ht="12">
      <c r="B231" s="2"/>
      <c r="C231" s="2"/>
      <c r="D231" s="2"/>
    </row>
    <row r="232" spans="2:4" ht="12">
      <c r="B232" s="2"/>
      <c r="C232" s="2"/>
      <c r="D232" s="2"/>
    </row>
    <row r="233" spans="2:4" ht="12">
      <c r="B233" s="2"/>
      <c r="C233" s="2"/>
      <c r="D233" s="2"/>
    </row>
    <row r="234" spans="2:4" ht="12">
      <c r="B234" s="2"/>
      <c r="C234" s="2"/>
      <c r="D234" s="2"/>
    </row>
    <row r="235" spans="2:4" ht="12">
      <c r="B235" s="2"/>
      <c r="C235" s="2"/>
      <c r="D235" s="2"/>
    </row>
    <row r="236" spans="2:4" ht="12">
      <c r="B236" s="2"/>
      <c r="C236" s="2"/>
      <c r="D236" s="2"/>
    </row>
    <row r="237" spans="2:4" ht="12">
      <c r="B237" s="2"/>
      <c r="C237" s="2"/>
      <c r="D237" s="2"/>
    </row>
    <row r="238" spans="2:4" ht="12">
      <c r="B238" s="2"/>
      <c r="C238" s="2"/>
      <c r="D238" s="2"/>
    </row>
    <row r="239" spans="2:4" ht="12">
      <c r="B239" s="2"/>
      <c r="C239" s="2"/>
      <c r="D239" s="2"/>
    </row>
    <row r="240" spans="2:4" ht="12">
      <c r="B240" s="2"/>
      <c r="C240" s="2"/>
      <c r="D240" s="2"/>
    </row>
    <row r="241" spans="2:4" ht="12">
      <c r="B241" s="2"/>
      <c r="C241" s="2"/>
      <c r="D241" s="2"/>
    </row>
    <row r="242" spans="2:4" ht="12">
      <c r="B242" s="2"/>
      <c r="C242" s="2"/>
      <c r="D242" s="2"/>
    </row>
    <row r="243" spans="2:4" ht="12">
      <c r="B243" s="2"/>
      <c r="C243" s="2"/>
      <c r="D243" s="2"/>
    </row>
    <row r="244" spans="2:4" ht="12">
      <c r="B244" s="2"/>
      <c r="C244" s="2"/>
      <c r="D244" s="2"/>
    </row>
    <row r="245" spans="2:4" ht="12">
      <c r="B245" s="2"/>
      <c r="C245" s="2"/>
      <c r="D245" s="2"/>
    </row>
    <row r="246" spans="2:4" ht="12">
      <c r="B246" s="2"/>
      <c r="C246" s="2"/>
      <c r="D246" s="2"/>
    </row>
    <row r="247" spans="2:4" ht="12">
      <c r="B247" s="2"/>
      <c r="C247" s="2"/>
      <c r="D24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1">
      <selection activeCell="I31" sqref="I31"/>
    </sheetView>
  </sheetViews>
  <sheetFormatPr defaultColWidth="9.625" defaultRowHeight="12.75"/>
  <cols>
    <col min="1" max="1" width="13.875" style="0" customWidth="1"/>
    <col min="2" max="2" width="9.375" style="0" bestFit="1" customWidth="1"/>
    <col min="3" max="3" width="9.125" style="0" customWidth="1"/>
    <col min="4" max="4" width="6.875" style="0" bestFit="1" customWidth="1"/>
    <col min="5" max="5" width="8.875" style="0" bestFit="1" customWidth="1"/>
    <col min="6" max="6" width="13.875" style="0" bestFit="1" customWidth="1"/>
    <col min="7" max="8" width="9.625" style="0" customWidth="1"/>
    <col min="9" max="9" width="11.875" style="0" bestFit="1" customWidth="1"/>
    <col min="10" max="10" width="11.00390625" style="0" bestFit="1" customWidth="1"/>
  </cols>
  <sheetData>
    <row r="1" spans="1:8" ht="22.5">
      <c r="A1" s="55" t="s">
        <v>47</v>
      </c>
      <c r="B1" s="20"/>
      <c r="C1" s="20"/>
      <c r="D1" s="1"/>
      <c r="F1" s="11"/>
      <c r="G1" s="13"/>
      <c r="H1" s="11"/>
    </row>
    <row r="2" spans="1:8" ht="12.75">
      <c r="A2" s="21"/>
      <c r="B2" s="20"/>
      <c r="C2" s="20"/>
      <c r="D2" s="1"/>
      <c r="F2" s="11"/>
      <c r="G2" s="13"/>
      <c r="H2" s="11"/>
    </row>
    <row r="3" spans="1:8" ht="12.75">
      <c r="A3" s="21"/>
      <c r="B3" s="20" t="s">
        <v>44</v>
      </c>
      <c r="C3" s="20"/>
      <c r="D3" s="52" t="s">
        <v>45</v>
      </c>
      <c r="E3" s="53" t="s">
        <v>46</v>
      </c>
      <c r="F3" s="11"/>
      <c r="G3" s="13"/>
      <c r="H3" s="11"/>
    </row>
    <row r="4" spans="1:8" ht="12.75">
      <c r="A4" s="45" t="s">
        <v>41</v>
      </c>
      <c r="B4" s="43">
        <v>0</v>
      </c>
      <c r="C4" s="20"/>
      <c r="D4" s="50">
        <v>4.5</v>
      </c>
      <c r="E4" s="51">
        <v>4</v>
      </c>
      <c r="F4" s="11"/>
      <c r="G4" s="50"/>
      <c r="H4" s="11"/>
    </row>
    <row r="5" spans="1:8" ht="12.75">
      <c r="A5" s="45" t="s">
        <v>48</v>
      </c>
      <c r="B5" s="44">
        <v>0</v>
      </c>
      <c r="C5" s="20"/>
      <c r="D5" s="50">
        <v>4.6</v>
      </c>
      <c r="E5" s="51">
        <v>5</v>
      </c>
      <c r="F5" s="11"/>
      <c r="G5" s="50"/>
      <c r="H5" s="11"/>
    </row>
    <row r="6" spans="1:8" ht="12.75">
      <c r="A6" s="45" t="s">
        <v>50</v>
      </c>
      <c r="B6" s="54">
        <v>0</v>
      </c>
      <c r="C6" s="20"/>
      <c r="D6" s="50">
        <v>4.7</v>
      </c>
      <c r="E6" s="51">
        <v>6</v>
      </c>
      <c r="F6" s="11"/>
      <c r="G6" s="50"/>
      <c r="H6" s="11"/>
    </row>
    <row r="7" spans="1:8" ht="12.75">
      <c r="A7" s="46"/>
      <c r="B7" s="35"/>
      <c r="C7" s="20"/>
      <c r="D7" s="50">
        <v>4.8</v>
      </c>
      <c r="E7" s="51">
        <v>7</v>
      </c>
      <c r="F7" s="11"/>
      <c r="G7" s="50"/>
      <c r="H7" s="11"/>
    </row>
    <row r="8" spans="1:8" ht="12.75">
      <c r="A8" s="46" t="s">
        <v>42</v>
      </c>
      <c r="B8" s="48">
        <f>B5*4</f>
        <v>0</v>
      </c>
      <c r="C8" s="27"/>
      <c r="D8" s="50">
        <v>4.9</v>
      </c>
      <c r="E8" s="51">
        <v>8</v>
      </c>
      <c r="F8" s="11"/>
      <c r="G8" s="50"/>
      <c r="H8" s="11"/>
    </row>
    <row r="9" spans="1:8" ht="12.75">
      <c r="A9" s="47"/>
      <c r="B9" s="20"/>
      <c r="C9" s="20"/>
      <c r="D9" s="50">
        <v>4.9</v>
      </c>
      <c r="E9" s="51">
        <v>9</v>
      </c>
      <c r="F9" s="11"/>
      <c r="G9" s="50"/>
      <c r="H9" s="11"/>
    </row>
    <row r="10" spans="1:8" ht="12.75">
      <c r="A10" s="46" t="s">
        <v>19</v>
      </c>
      <c r="B10" s="49" t="e">
        <f>PMT(B6/4/100,B8,-B4)</f>
        <v>#NUM!</v>
      </c>
      <c r="C10" s="20"/>
      <c r="D10" s="50">
        <v>5</v>
      </c>
      <c r="E10" s="51">
        <v>10</v>
      </c>
      <c r="F10" s="11"/>
      <c r="G10" s="50"/>
      <c r="H10" s="11"/>
    </row>
    <row r="11" spans="1:8" ht="12.75">
      <c r="A11" s="46" t="s">
        <v>24</v>
      </c>
      <c r="B11" s="49" t="e">
        <f>B12/12</f>
        <v>#NUM!</v>
      </c>
      <c r="C11" s="20"/>
      <c r="D11" s="50">
        <v>5.1</v>
      </c>
      <c r="E11" s="51">
        <v>11</v>
      </c>
      <c r="F11" s="27"/>
      <c r="G11" s="50"/>
      <c r="H11" s="11"/>
    </row>
    <row r="12" spans="1:8" ht="12.75">
      <c r="A12" s="46" t="s">
        <v>43</v>
      </c>
      <c r="B12" s="49" t="e">
        <f>B10*4</f>
        <v>#NUM!</v>
      </c>
      <c r="C12" s="20"/>
      <c r="D12" s="50">
        <v>5.2</v>
      </c>
      <c r="E12" s="51">
        <v>12</v>
      </c>
      <c r="F12" s="11"/>
      <c r="G12" s="50"/>
      <c r="H12" s="11"/>
    </row>
    <row r="13" spans="1:8" ht="12">
      <c r="A13" s="9"/>
      <c r="B13" s="1"/>
      <c r="C13" s="1"/>
      <c r="D13" s="50">
        <v>5.3</v>
      </c>
      <c r="E13" s="51">
        <v>13</v>
      </c>
      <c r="F13" s="11"/>
      <c r="G13" s="50"/>
      <c r="H13" s="11"/>
    </row>
    <row r="14" spans="1:8" ht="12">
      <c r="A14" s="9"/>
      <c r="B14" s="1"/>
      <c r="C14" s="1"/>
      <c r="D14" s="50">
        <v>5.4</v>
      </c>
      <c r="E14" s="51">
        <v>14</v>
      </c>
      <c r="F14" s="11"/>
      <c r="G14" s="50"/>
      <c r="H14" s="11"/>
    </row>
    <row r="15" spans="1:8" ht="12">
      <c r="A15" s="9"/>
      <c r="B15" s="1"/>
      <c r="C15" s="1"/>
      <c r="D15" s="50">
        <v>5.5</v>
      </c>
      <c r="E15" s="51">
        <v>15</v>
      </c>
      <c r="F15" s="11"/>
      <c r="G15" s="50"/>
      <c r="H15" s="11"/>
    </row>
    <row r="16" spans="1:8" ht="12">
      <c r="A16" s="9"/>
      <c r="B16" s="1"/>
      <c r="C16" s="1"/>
      <c r="D16" s="1"/>
      <c r="F16" s="11"/>
      <c r="G16" s="13"/>
      <c r="H16" s="11"/>
    </row>
    <row r="17" spans="1:12" ht="12.75">
      <c r="A17" s="25" t="s">
        <v>49</v>
      </c>
      <c r="B17" s="1"/>
      <c r="C17" s="1"/>
      <c r="D17" s="1"/>
      <c r="F17" s="27"/>
      <c r="G17" s="32"/>
      <c r="H17" s="27"/>
      <c r="I17" s="27"/>
      <c r="J17" s="27"/>
      <c r="K17" s="27"/>
      <c r="L17" s="27"/>
    </row>
    <row r="18" spans="1:6" ht="12.75">
      <c r="A18" s="5"/>
      <c r="B18" s="4"/>
      <c r="C18" s="4"/>
      <c r="D18" s="4"/>
      <c r="F18" s="11"/>
    </row>
    <row r="19" spans="1:8" ht="12.75">
      <c r="A19" s="4"/>
      <c r="B19" s="41"/>
      <c r="C19" s="41"/>
      <c r="F19" s="11"/>
      <c r="G19" s="13"/>
      <c r="H19" s="11"/>
    </row>
    <row r="20" spans="1:12" ht="22.5">
      <c r="A20" s="56" t="s">
        <v>51</v>
      </c>
      <c r="B20" s="42"/>
      <c r="C20" s="1"/>
      <c r="D20" s="1"/>
      <c r="F20" s="36"/>
      <c r="G20" s="37"/>
      <c r="H20" s="36"/>
      <c r="I20" s="33"/>
      <c r="J20" s="33"/>
      <c r="K20" s="33"/>
      <c r="L20" s="33"/>
    </row>
    <row r="21" spans="1:12" ht="12">
      <c r="A21" s="9"/>
      <c r="B21" s="42"/>
      <c r="C21" s="1"/>
      <c r="D21" s="1"/>
      <c r="F21" s="36"/>
      <c r="G21" s="37"/>
      <c r="H21" s="36"/>
      <c r="I21" s="33"/>
      <c r="J21" s="33"/>
      <c r="K21" s="33"/>
      <c r="L21" s="33"/>
    </row>
    <row r="22" spans="1:12" ht="15.75">
      <c r="A22" s="19" t="s">
        <v>47</v>
      </c>
      <c r="B22" s="20"/>
      <c r="C22" s="20"/>
      <c r="D22" s="1"/>
      <c r="F22" s="36"/>
      <c r="G22" s="37"/>
      <c r="H22" s="36"/>
      <c r="I22" s="33"/>
      <c r="J22" s="33"/>
      <c r="K22" s="33"/>
      <c r="L22" s="33"/>
    </row>
    <row r="23" spans="1:12" ht="12.75">
      <c r="A23" s="21"/>
      <c r="B23" s="20"/>
      <c r="C23" s="20"/>
      <c r="D23" s="1"/>
      <c r="F23" s="36"/>
      <c r="G23" s="37"/>
      <c r="H23" s="36"/>
      <c r="I23" s="33"/>
      <c r="J23" s="33"/>
      <c r="K23" s="33"/>
      <c r="L23" s="33"/>
    </row>
    <row r="24" spans="1:12" ht="12.75">
      <c r="A24" s="21"/>
      <c r="B24" s="20" t="s">
        <v>44</v>
      </c>
      <c r="C24" s="20"/>
      <c r="D24" s="52" t="s">
        <v>45</v>
      </c>
      <c r="E24" s="53" t="s">
        <v>46</v>
      </c>
      <c r="F24" s="36"/>
      <c r="G24" s="37"/>
      <c r="H24" s="36"/>
      <c r="I24" s="33"/>
      <c r="J24" s="33"/>
      <c r="K24" s="33"/>
      <c r="L24" s="33"/>
    </row>
    <row r="25" spans="1:12" ht="12.75">
      <c r="A25" s="45" t="s">
        <v>41</v>
      </c>
      <c r="B25" s="43">
        <v>125000</v>
      </c>
      <c r="C25" s="20"/>
      <c r="D25" s="50">
        <v>4.5</v>
      </c>
      <c r="E25" s="51">
        <v>4</v>
      </c>
      <c r="F25" s="36"/>
      <c r="G25" s="37"/>
      <c r="H25" s="36"/>
      <c r="I25" s="33"/>
      <c r="J25" s="33"/>
      <c r="K25" s="33"/>
      <c r="L25" s="33"/>
    </row>
    <row r="26" spans="1:12" ht="12.75">
      <c r="A26" s="45" t="s">
        <v>48</v>
      </c>
      <c r="B26" s="44">
        <v>4</v>
      </c>
      <c r="C26" s="20"/>
      <c r="D26" s="50">
        <v>4.6</v>
      </c>
      <c r="E26" s="51">
        <v>5</v>
      </c>
      <c r="F26" s="36"/>
      <c r="G26" s="37"/>
      <c r="H26" s="36"/>
      <c r="I26" s="33"/>
      <c r="J26" s="33"/>
      <c r="K26" s="33"/>
      <c r="L26" s="33"/>
    </row>
    <row r="27" spans="1:12" ht="12.75">
      <c r="A27" s="45" t="s">
        <v>50</v>
      </c>
      <c r="B27" s="54">
        <v>2.8</v>
      </c>
      <c r="C27" s="20"/>
      <c r="D27" s="50">
        <v>4.7</v>
      </c>
      <c r="E27" s="51">
        <v>6</v>
      </c>
      <c r="F27" s="36"/>
      <c r="G27" s="37"/>
      <c r="H27" s="36"/>
      <c r="I27" s="33"/>
      <c r="J27" s="33"/>
      <c r="K27" s="33"/>
      <c r="L27" s="33"/>
    </row>
    <row r="28" spans="1:12" ht="12.75">
      <c r="A28" s="46"/>
      <c r="B28" s="35"/>
      <c r="C28" s="20"/>
      <c r="D28" s="50">
        <v>4.8</v>
      </c>
      <c r="E28" s="51">
        <v>7</v>
      </c>
      <c r="F28" s="36"/>
      <c r="G28" s="37"/>
      <c r="H28" s="36"/>
      <c r="I28" s="33"/>
      <c r="J28" s="33"/>
      <c r="K28" s="33"/>
      <c r="L28" s="33"/>
    </row>
    <row r="29" spans="1:12" ht="12.75">
      <c r="A29" s="46" t="s">
        <v>42</v>
      </c>
      <c r="B29" s="48">
        <f>B26*4</f>
        <v>16</v>
      </c>
      <c r="C29" s="27"/>
      <c r="D29" s="50">
        <v>4.9</v>
      </c>
      <c r="E29" s="51">
        <v>8</v>
      </c>
      <c r="F29" s="36"/>
      <c r="G29" s="37"/>
      <c r="H29" s="36"/>
      <c r="I29" s="33"/>
      <c r="J29" s="33"/>
      <c r="K29" s="33"/>
      <c r="L29" s="33"/>
    </row>
    <row r="30" spans="1:12" ht="12.75">
      <c r="A30" s="47"/>
      <c r="B30" s="20"/>
      <c r="C30" s="20"/>
      <c r="D30" s="50">
        <v>4.9</v>
      </c>
      <c r="E30" s="51">
        <v>9</v>
      </c>
      <c r="F30" s="36"/>
      <c r="G30" s="37"/>
      <c r="H30" s="36"/>
      <c r="I30" s="33"/>
      <c r="J30" s="33"/>
      <c r="K30" s="33"/>
      <c r="L30" s="33"/>
    </row>
    <row r="31" spans="1:12" ht="12.75">
      <c r="A31" s="46" t="s">
        <v>19</v>
      </c>
      <c r="B31" s="49">
        <f>PMT(B27/4/100,B29,-B25)</f>
        <v>8285.448487050591</v>
      </c>
      <c r="C31" s="20"/>
      <c r="D31" s="50">
        <v>5</v>
      </c>
      <c r="E31" s="51">
        <v>10</v>
      </c>
      <c r="F31" s="36"/>
      <c r="G31" s="37"/>
      <c r="H31" s="36"/>
      <c r="I31" s="33"/>
      <c r="J31" s="33"/>
      <c r="K31" s="33"/>
      <c r="L31" s="33"/>
    </row>
    <row r="32" spans="1:12" ht="12.75">
      <c r="A32" s="46" t="s">
        <v>24</v>
      </c>
      <c r="B32" s="49">
        <f>B33/12</f>
        <v>2761.816162350197</v>
      </c>
      <c r="C32" s="20"/>
      <c r="D32" s="50">
        <v>5.1</v>
      </c>
      <c r="E32" s="51">
        <v>11</v>
      </c>
      <c r="F32" s="36"/>
      <c r="G32" s="37"/>
      <c r="H32" s="36"/>
      <c r="I32" s="33"/>
      <c r="J32" s="33"/>
      <c r="K32" s="33"/>
      <c r="L32" s="33"/>
    </row>
    <row r="33" spans="1:12" ht="12.75">
      <c r="A33" s="46" t="s">
        <v>43</v>
      </c>
      <c r="B33" s="49">
        <f>B31*4</f>
        <v>33141.793948202365</v>
      </c>
      <c r="C33" s="20"/>
      <c r="D33" s="50">
        <v>5.2</v>
      </c>
      <c r="E33" s="51">
        <v>12</v>
      </c>
      <c r="F33" s="36"/>
      <c r="G33" s="37"/>
      <c r="H33" s="36"/>
      <c r="I33" s="33"/>
      <c r="J33" s="33"/>
      <c r="K33" s="33"/>
      <c r="L33" s="33"/>
    </row>
    <row r="34" spans="1:12" ht="12.75">
      <c r="A34" s="46"/>
      <c r="B34" s="49"/>
      <c r="C34" s="20"/>
      <c r="D34" s="50">
        <v>5.3</v>
      </c>
      <c r="E34" s="51">
        <v>13</v>
      </c>
      <c r="F34" s="36"/>
      <c r="G34" s="37"/>
      <c r="H34" s="36"/>
      <c r="I34" s="33"/>
      <c r="J34" s="33"/>
      <c r="K34" s="33"/>
      <c r="L34" s="33"/>
    </row>
    <row r="35" spans="1:12" ht="12.75">
      <c r="A35" s="46"/>
      <c r="B35" s="49"/>
      <c r="C35" s="20"/>
      <c r="D35" s="50">
        <v>5.4</v>
      </c>
      <c r="E35" s="51">
        <v>14</v>
      </c>
      <c r="F35" s="36"/>
      <c r="G35" s="37"/>
      <c r="H35" s="36"/>
      <c r="I35" s="33"/>
      <c r="J35" s="33"/>
      <c r="K35" s="33"/>
      <c r="L35" s="33"/>
    </row>
    <row r="36" spans="1:12" ht="12.75">
      <c r="A36" s="46"/>
      <c r="B36" s="49"/>
      <c r="C36" s="20"/>
      <c r="D36" s="50">
        <v>5.5</v>
      </c>
      <c r="E36" s="51">
        <v>15</v>
      </c>
      <c r="F36" s="36"/>
      <c r="G36" s="37"/>
      <c r="H36" s="36"/>
      <c r="I36" s="33"/>
      <c r="J36" s="33"/>
      <c r="K36" s="33"/>
      <c r="L36" s="33"/>
    </row>
    <row r="37" spans="1:12" ht="12">
      <c r="A37" s="9"/>
      <c r="B37" s="1"/>
      <c r="C37" s="1"/>
      <c r="D37" s="1"/>
      <c r="F37" s="36"/>
      <c r="G37" s="37"/>
      <c r="H37" s="36"/>
      <c r="I37" s="33"/>
      <c r="J37" s="33"/>
      <c r="K37" s="33"/>
      <c r="L37" s="33"/>
    </row>
    <row r="38" spans="1:12" ht="12.75">
      <c r="A38" s="25" t="s">
        <v>49</v>
      </c>
      <c r="B38" s="1"/>
      <c r="C38" s="1"/>
      <c r="D38" s="1"/>
      <c r="F38" s="36"/>
      <c r="G38" s="37"/>
      <c r="H38" s="36"/>
      <c r="I38" s="33"/>
      <c r="J38" s="33"/>
      <c r="K38" s="33"/>
      <c r="L38" s="33"/>
    </row>
    <row r="39" spans="2:12" ht="12">
      <c r="B39" s="2"/>
      <c r="C39" s="2"/>
      <c r="D39" s="2"/>
      <c r="F39" s="36"/>
      <c r="G39" s="37"/>
      <c r="H39" s="36"/>
      <c r="I39" s="33"/>
      <c r="J39" s="33"/>
      <c r="K39" s="33"/>
      <c r="L39" s="33"/>
    </row>
    <row r="40" spans="2:12" ht="12">
      <c r="B40" s="2"/>
      <c r="C40" s="2"/>
      <c r="D40" s="2"/>
      <c r="F40" s="38"/>
      <c r="G40" s="39"/>
      <c r="H40" s="38"/>
      <c r="I40" s="40"/>
      <c r="J40" s="40"/>
      <c r="K40" s="40"/>
      <c r="L40" s="40"/>
    </row>
    <row r="41" spans="2:12" ht="12">
      <c r="B41" s="2"/>
      <c r="C41" s="2"/>
      <c r="D41" s="2"/>
      <c r="F41" s="38"/>
      <c r="G41" s="39"/>
      <c r="H41" s="38"/>
      <c r="I41" s="40"/>
      <c r="J41" s="40"/>
      <c r="K41" s="40"/>
      <c r="L41" s="40"/>
    </row>
    <row r="42" spans="2:12" ht="12">
      <c r="B42" s="2"/>
      <c r="C42" s="2"/>
      <c r="D42" s="2"/>
      <c r="F42" s="38"/>
      <c r="G42" s="39"/>
      <c r="H42" s="38"/>
      <c r="I42" s="40"/>
      <c r="J42" s="40"/>
      <c r="K42" s="40"/>
      <c r="L42" s="40"/>
    </row>
    <row r="43" spans="2:12" ht="12">
      <c r="B43" s="2"/>
      <c r="C43" s="2"/>
      <c r="D43" s="2"/>
      <c r="F43" s="36"/>
      <c r="G43" s="37"/>
      <c r="H43" s="36"/>
      <c r="I43" s="33"/>
      <c r="J43" s="33"/>
      <c r="K43" s="33"/>
      <c r="L43" s="33"/>
    </row>
    <row r="44" spans="2:10" ht="12">
      <c r="B44" s="2"/>
      <c r="C44" s="2"/>
      <c r="D44" s="2"/>
      <c r="F44" s="11"/>
      <c r="G44" s="13"/>
      <c r="H44" s="11"/>
      <c r="I44" s="31"/>
      <c r="J44" s="31"/>
    </row>
    <row r="45" spans="2:10" ht="12">
      <c r="B45" s="2"/>
      <c r="C45" s="2"/>
      <c r="D45" s="2"/>
      <c r="F45" s="11"/>
      <c r="G45" s="13"/>
      <c r="H45" s="11"/>
      <c r="I45" s="31"/>
      <c r="J45" s="31"/>
    </row>
    <row r="46" spans="2:10" ht="12">
      <c r="B46" s="2"/>
      <c r="C46" s="2"/>
      <c r="D46" s="2"/>
      <c r="F46" s="11"/>
      <c r="G46" s="13"/>
      <c r="H46" s="11"/>
      <c r="I46" s="31"/>
      <c r="J46" s="31"/>
    </row>
    <row r="47" spans="2:10" ht="12">
      <c r="B47" s="2"/>
      <c r="C47" s="2"/>
      <c r="D47" s="2"/>
      <c r="F47" s="11"/>
      <c r="G47" s="13"/>
      <c r="H47" s="11"/>
      <c r="I47" s="31"/>
      <c r="J47" s="31"/>
    </row>
    <row r="48" spans="2:10" ht="12">
      <c r="B48" s="2"/>
      <c r="C48" s="2"/>
      <c r="D48" s="2"/>
      <c r="F48" s="11"/>
      <c r="G48" s="13"/>
      <c r="H48" s="11"/>
      <c r="I48" s="31"/>
      <c r="J48" s="31"/>
    </row>
    <row r="49" spans="2:10" ht="12">
      <c r="B49" s="2"/>
      <c r="C49" s="2"/>
      <c r="D49" s="2"/>
      <c r="F49" s="11"/>
      <c r="G49" s="13"/>
      <c r="H49" s="11"/>
      <c r="I49" s="31"/>
      <c r="J49" s="31"/>
    </row>
    <row r="50" spans="2:10" ht="12">
      <c r="B50" s="2"/>
      <c r="C50" s="2"/>
      <c r="D50" s="2"/>
      <c r="F50" s="11"/>
      <c r="G50" s="13"/>
      <c r="H50" s="11"/>
      <c r="I50" s="31"/>
      <c r="J50" s="31"/>
    </row>
    <row r="51" spans="2:10" ht="12">
      <c r="B51" s="2"/>
      <c r="C51" s="2"/>
      <c r="D51" s="2"/>
      <c r="F51" s="11"/>
      <c r="G51" s="13"/>
      <c r="H51" s="11"/>
      <c r="I51" s="31"/>
      <c r="J51" s="31"/>
    </row>
    <row r="52" spans="2:10" ht="12">
      <c r="B52" s="2"/>
      <c r="C52" s="2"/>
      <c r="D52" s="2"/>
      <c r="F52" s="11"/>
      <c r="G52" s="13"/>
      <c r="H52" s="11"/>
      <c r="I52" s="31"/>
      <c r="J52" s="31"/>
    </row>
    <row r="53" spans="2:10" ht="12">
      <c r="B53" s="2"/>
      <c r="C53" s="2"/>
      <c r="D53" s="2"/>
      <c r="F53" s="11"/>
      <c r="G53" s="13"/>
      <c r="H53" s="11"/>
      <c r="I53" s="31"/>
      <c r="J53" s="31"/>
    </row>
    <row r="54" spans="2:10" ht="12">
      <c r="B54" s="2"/>
      <c r="C54" s="2"/>
      <c r="D54" s="2"/>
      <c r="F54" s="11"/>
      <c r="G54" s="13"/>
      <c r="H54" s="11"/>
      <c r="I54" s="31"/>
      <c r="J54" s="31"/>
    </row>
    <row r="55" spans="2:10" ht="12">
      <c r="B55" s="2"/>
      <c r="C55" s="2"/>
      <c r="D55" s="2"/>
      <c r="F55" s="11"/>
      <c r="G55" s="13"/>
      <c r="H55" s="11"/>
      <c r="I55" s="31"/>
      <c r="J55" s="31"/>
    </row>
    <row r="56" spans="2:10" ht="12">
      <c r="B56" s="2"/>
      <c r="C56" s="2"/>
      <c r="D56" s="2"/>
      <c r="F56" s="11"/>
      <c r="G56" s="13"/>
      <c r="H56" s="11"/>
      <c r="I56" s="31"/>
      <c r="J56" s="31"/>
    </row>
    <row r="57" spans="2:10" ht="12">
      <c r="B57" s="2"/>
      <c r="C57" s="2"/>
      <c r="D57" s="2"/>
      <c r="F57" s="11"/>
      <c r="G57" s="13"/>
      <c r="H57" s="11"/>
      <c r="I57" s="31"/>
      <c r="J57" s="31"/>
    </row>
    <row r="58" spans="2:10" ht="12">
      <c r="B58" s="2"/>
      <c r="C58" s="2"/>
      <c r="D58" s="2"/>
      <c r="F58" s="11"/>
      <c r="G58" s="13"/>
      <c r="H58" s="11"/>
      <c r="I58" s="31"/>
      <c r="J58" s="31"/>
    </row>
    <row r="59" spans="2:10" ht="12">
      <c r="B59" s="2"/>
      <c r="C59" s="2"/>
      <c r="D59" s="2"/>
      <c r="F59" s="11"/>
      <c r="G59" s="13"/>
      <c r="H59" s="11"/>
      <c r="J59" s="31"/>
    </row>
    <row r="60" spans="2:10" ht="12">
      <c r="B60" s="2"/>
      <c r="C60" s="2"/>
      <c r="D60" s="2"/>
      <c r="F60" s="11"/>
      <c r="G60" s="13"/>
      <c r="H60" s="11"/>
      <c r="J60" s="31"/>
    </row>
    <row r="61" spans="2:10" ht="12">
      <c r="B61" s="2"/>
      <c r="C61" s="2"/>
      <c r="D61" s="2"/>
      <c r="F61" s="11"/>
      <c r="G61" s="13"/>
      <c r="H61" s="11"/>
      <c r="J61" s="31"/>
    </row>
    <row r="62" spans="2:10" ht="12">
      <c r="B62" s="2"/>
      <c r="C62" s="2"/>
      <c r="D62" s="2"/>
      <c r="F62" s="11"/>
      <c r="G62" s="13"/>
      <c r="H62" s="11"/>
      <c r="J62" s="31"/>
    </row>
    <row r="63" spans="2:10" ht="12">
      <c r="B63" s="2"/>
      <c r="C63" s="2"/>
      <c r="D63" s="2"/>
      <c r="F63" s="11"/>
      <c r="G63" s="13"/>
      <c r="H63" s="11"/>
      <c r="J63" s="31"/>
    </row>
    <row r="64" spans="2:10" ht="12">
      <c r="B64" s="2"/>
      <c r="C64" s="2"/>
      <c r="D64" s="2"/>
      <c r="F64" s="11"/>
      <c r="G64" s="13"/>
      <c r="H64" s="11"/>
      <c r="J64" s="31"/>
    </row>
    <row r="65" spans="2:10" ht="12">
      <c r="B65" s="2"/>
      <c r="C65" s="2"/>
      <c r="D65" s="2"/>
      <c r="F65" s="11"/>
      <c r="G65" s="13"/>
      <c r="H65" s="11"/>
      <c r="J65" s="31"/>
    </row>
    <row r="66" spans="2:10" ht="12">
      <c r="B66" s="2"/>
      <c r="C66" s="2"/>
      <c r="D66" s="2"/>
      <c r="F66" s="11"/>
      <c r="G66" s="13"/>
      <c r="H66" s="11"/>
      <c r="J66" s="31"/>
    </row>
    <row r="67" spans="2:10" ht="12">
      <c r="B67" s="2"/>
      <c r="C67" s="2"/>
      <c r="D67" s="2"/>
      <c r="F67" s="11"/>
      <c r="G67" s="13"/>
      <c r="H67" s="11"/>
      <c r="J67" s="31"/>
    </row>
    <row r="68" spans="2:10" ht="12">
      <c r="B68" s="2"/>
      <c r="C68" s="2"/>
      <c r="D68" s="2"/>
      <c r="F68" s="11"/>
      <c r="G68" s="13"/>
      <c r="H68" s="11"/>
      <c r="J68" s="31"/>
    </row>
    <row r="69" spans="2:10" ht="12">
      <c r="B69" s="2"/>
      <c r="C69" s="2"/>
      <c r="D69" s="2"/>
      <c r="F69" s="11"/>
      <c r="G69" s="13"/>
      <c r="H69" s="11"/>
      <c r="J69" s="31"/>
    </row>
    <row r="70" spans="2:10" ht="12">
      <c r="B70" s="2"/>
      <c r="C70" s="2"/>
      <c r="D70" s="2"/>
      <c r="F70" s="11"/>
      <c r="G70" s="13"/>
      <c r="H70" s="11"/>
      <c r="J70" s="31"/>
    </row>
    <row r="71" spans="2:10" ht="12">
      <c r="B71" s="2"/>
      <c r="C71" s="2"/>
      <c r="D71" s="2"/>
      <c r="F71" s="11"/>
      <c r="G71" s="13"/>
      <c r="H71" s="11"/>
      <c r="J71" s="31"/>
    </row>
    <row r="72" spans="2:8" ht="12">
      <c r="B72" s="2"/>
      <c r="C72" s="2"/>
      <c r="D72" s="2"/>
      <c r="F72" s="11"/>
      <c r="G72" s="13"/>
      <c r="H72" s="11"/>
    </row>
    <row r="73" spans="2:8" ht="12">
      <c r="B73" s="2"/>
      <c r="C73" s="2"/>
      <c r="D73" s="2"/>
      <c r="F73" s="11"/>
      <c r="G73" s="13"/>
      <c r="H73" s="11"/>
    </row>
    <row r="74" spans="2:7" ht="12">
      <c r="B74" s="2"/>
      <c r="C74" s="2"/>
      <c r="D74" s="2"/>
      <c r="F74" s="11"/>
      <c r="G74" s="13"/>
    </row>
    <row r="75" spans="2:7" ht="12">
      <c r="B75" s="2"/>
      <c r="C75" s="2"/>
      <c r="D75" s="2"/>
      <c r="F75" s="11"/>
      <c r="G75" s="13"/>
    </row>
    <row r="76" spans="2:7" ht="12">
      <c r="B76" s="2"/>
      <c r="C76" s="2"/>
      <c r="D76" s="2"/>
      <c r="F76" s="11"/>
      <c r="G76" s="13"/>
    </row>
    <row r="77" spans="2:6" ht="12">
      <c r="B77" s="2"/>
      <c r="C77" s="2"/>
      <c r="D77" s="2"/>
      <c r="F77" s="11"/>
    </row>
    <row r="78" spans="2:4" ht="12">
      <c r="B78" s="2"/>
      <c r="C78" s="2"/>
      <c r="D78" s="2"/>
    </row>
    <row r="79" spans="2:4" ht="12">
      <c r="B79" s="2"/>
      <c r="C79" s="2"/>
      <c r="D79" s="2"/>
    </row>
    <row r="80" spans="2:4" ht="12">
      <c r="B80" s="2"/>
      <c r="C80" s="2"/>
      <c r="D80" s="2"/>
    </row>
    <row r="81" spans="2:4" ht="12">
      <c r="B81" s="2"/>
      <c r="C81" s="2"/>
      <c r="D81" s="2"/>
    </row>
    <row r="82" spans="2:4" ht="12">
      <c r="B82" s="2"/>
      <c r="C82" s="2"/>
      <c r="D82" s="2"/>
    </row>
    <row r="83" spans="2:4" ht="12">
      <c r="B83" s="2"/>
      <c r="C83" s="2"/>
      <c r="D83" s="2"/>
    </row>
    <row r="84" spans="2:4" ht="12">
      <c r="B84" s="2"/>
      <c r="C84" s="2"/>
      <c r="D84" s="2"/>
    </row>
    <row r="85" spans="2:4" ht="12">
      <c r="B85" s="2"/>
      <c r="C85" s="2"/>
      <c r="D85" s="2"/>
    </row>
    <row r="86" spans="2:4" ht="12">
      <c r="B86" s="2"/>
      <c r="C86" s="2"/>
      <c r="D86" s="2"/>
    </row>
    <row r="87" spans="2:4" ht="12">
      <c r="B87" s="2"/>
      <c r="C87" s="2"/>
      <c r="D87" s="2"/>
    </row>
    <row r="88" spans="2:4" ht="12">
      <c r="B88" s="2"/>
      <c r="C88" s="2"/>
      <c r="D88" s="2"/>
    </row>
    <row r="89" spans="2:4" ht="12">
      <c r="B89" s="2"/>
      <c r="C89" s="2"/>
      <c r="D89" s="2"/>
    </row>
    <row r="90" spans="2:4" ht="12">
      <c r="B90" s="2"/>
      <c r="C90" s="2"/>
      <c r="D90" s="2"/>
    </row>
    <row r="91" spans="2:4" ht="12">
      <c r="B91" s="2"/>
      <c r="C91" s="2"/>
      <c r="D91" s="2"/>
    </row>
    <row r="92" spans="2:4" ht="12">
      <c r="B92" s="2"/>
      <c r="C92" s="2"/>
      <c r="D92" s="2"/>
    </row>
    <row r="93" spans="2:4" ht="12">
      <c r="B93" s="2"/>
      <c r="C93" s="2"/>
      <c r="D93" s="2"/>
    </row>
    <row r="94" spans="2:4" ht="12">
      <c r="B94" s="2"/>
      <c r="C94" s="2"/>
      <c r="D94" s="2"/>
    </row>
    <row r="95" spans="2:4" ht="12">
      <c r="B95" s="2"/>
      <c r="C95" s="2"/>
      <c r="D95" s="2"/>
    </row>
    <row r="96" spans="2:4" ht="12">
      <c r="B96" s="2"/>
      <c r="C96" s="2"/>
      <c r="D96" s="2"/>
    </row>
    <row r="97" spans="2:4" ht="12">
      <c r="B97" s="2"/>
      <c r="C97" s="2"/>
      <c r="D97" s="2"/>
    </row>
    <row r="98" spans="2:4" ht="12">
      <c r="B98" s="2"/>
      <c r="C98" s="2"/>
      <c r="D98" s="2"/>
    </row>
    <row r="99" spans="2:4" ht="12">
      <c r="B99" s="2"/>
      <c r="C99" s="2"/>
      <c r="D99" s="2"/>
    </row>
    <row r="100" spans="2:4" ht="12">
      <c r="B100" s="2"/>
      <c r="C100" s="2"/>
      <c r="D100" s="2"/>
    </row>
    <row r="101" spans="2:4" ht="12">
      <c r="B101" s="2"/>
      <c r="C101" s="2"/>
      <c r="D101" s="2"/>
    </row>
    <row r="102" spans="2:4" ht="12">
      <c r="B102" s="2"/>
      <c r="C102" s="2"/>
      <c r="D102" s="2"/>
    </row>
    <row r="103" spans="2:4" ht="12">
      <c r="B103" s="2"/>
      <c r="C103" s="2"/>
      <c r="D103" s="2"/>
    </row>
    <row r="104" spans="2:4" ht="12">
      <c r="B104" s="2"/>
      <c r="C104" s="2"/>
      <c r="D104" s="2"/>
    </row>
    <row r="105" spans="2:4" ht="12">
      <c r="B105" s="2"/>
      <c r="C105" s="2"/>
      <c r="D105" s="2"/>
    </row>
    <row r="106" spans="2:4" ht="12">
      <c r="B106" s="2"/>
      <c r="C106" s="2"/>
      <c r="D106" s="2"/>
    </row>
    <row r="107" spans="2:4" ht="12">
      <c r="B107" s="2"/>
      <c r="C107" s="2"/>
      <c r="D107" s="2"/>
    </row>
    <row r="108" spans="2:4" ht="12">
      <c r="B108" s="2"/>
      <c r="C108" s="2"/>
      <c r="D108" s="2"/>
    </row>
    <row r="109" spans="2:4" ht="12">
      <c r="B109" s="2"/>
      <c r="C109" s="2"/>
      <c r="D109" s="2"/>
    </row>
    <row r="110" spans="2:4" ht="12">
      <c r="B110" s="2"/>
      <c r="C110" s="2"/>
      <c r="D110" s="2"/>
    </row>
    <row r="111" spans="2:4" ht="12">
      <c r="B111" s="2"/>
      <c r="C111" s="2"/>
      <c r="D111" s="2"/>
    </row>
    <row r="112" spans="2:4" ht="12">
      <c r="B112" s="2"/>
      <c r="C112" s="2"/>
      <c r="D112" s="2"/>
    </row>
    <row r="113" spans="2:4" ht="12">
      <c r="B113" s="2"/>
      <c r="C113" s="2"/>
      <c r="D113" s="2"/>
    </row>
    <row r="114" spans="2:4" ht="12">
      <c r="B114" s="2"/>
      <c r="C114" s="2"/>
      <c r="D114" s="2"/>
    </row>
    <row r="115" spans="2:4" ht="12">
      <c r="B115" s="2"/>
      <c r="C115" s="2"/>
      <c r="D115" s="2"/>
    </row>
    <row r="116" spans="2:4" ht="12">
      <c r="B116" s="2"/>
      <c r="C116" s="2"/>
      <c r="D116" s="2"/>
    </row>
    <row r="117" spans="2:4" ht="12">
      <c r="B117" s="2"/>
      <c r="C117" s="2"/>
      <c r="D117" s="2"/>
    </row>
    <row r="118" spans="2:4" ht="12">
      <c r="B118" s="2"/>
      <c r="C118" s="2"/>
      <c r="D118" s="2"/>
    </row>
    <row r="119" spans="2:4" ht="12">
      <c r="B119" s="2"/>
      <c r="C119" s="2"/>
      <c r="D119" s="2"/>
    </row>
    <row r="120" spans="2:4" ht="12">
      <c r="B120" s="2"/>
      <c r="C120" s="2"/>
      <c r="D120" s="2"/>
    </row>
    <row r="121" spans="2:4" ht="12">
      <c r="B121" s="2"/>
      <c r="C121" s="2"/>
      <c r="D121" s="2"/>
    </row>
    <row r="122" spans="2:4" ht="12">
      <c r="B122" s="2"/>
      <c r="C122" s="2"/>
      <c r="D122" s="2"/>
    </row>
    <row r="123" spans="2:4" ht="12">
      <c r="B123" s="2"/>
      <c r="C123" s="2"/>
      <c r="D123" s="2"/>
    </row>
    <row r="124" spans="2:4" ht="12">
      <c r="B124" s="2"/>
      <c r="C124" s="2"/>
      <c r="D124" s="2"/>
    </row>
    <row r="125" spans="2:4" ht="12">
      <c r="B125" s="2"/>
      <c r="C125" s="2"/>
      <c r="D125" s="2"/>
    </row>
    <row r="126" spans="2:4" ht="12">
      <c r="B126" s="2"/>
      <c r="C126" s="2"/>
      <c r="D126" s="2"/>
    </row>
    <row r="127" spans="2:4" ht="12">
      <c r="B127" s="2"/>
      <c r="C127" s="2"/>
      <c r="D127" s="2"/>
    </row>
    <row r="128" spans="2:4" ht="12">
      <c r="B128" s="2"/>
      <c r="C128" s="2"/>
      <c r="D128" s="2"/>
    </row>
    <row r="129" spans="2:4" ht="12">
      <c r="B129" s="2"/>
      <c r="C129" s="2"/>
      <c r="D129" s="2"/>
    </row>
    <row r="130" spans="2:4" ht="12">
      <c r="B130" s="2"/>
      <c r="C130" s="2"/>
      <c r="D130" s="2"/>
    </row>
    <row r="131" spans="2:4" ht="12">
      <c r="B131" s="2"/>
      <c r="C131" s="2"/>
      <c r="D131" s="2"/>
    </row>
    <row r="132" spans="2:4" ht="12">
      <c r="B132" s="2"/>
      <c r="C132" s="2"/>
      <c r="D132" s="2"/>
    </row>
    <row r="133" spans="2:4" ht="12">
      <c r="B133" s="2"/>
      <c r="C133" s="2"/>
      <c r="D133" s="2"/>
    </row>
    <row r="134" spans="2:4" ht="12">
      <c r="B134" s="2"/>
      <c r="C134" s="2"/>
      <c r="D134" s="2"/>
    </row>
    <row r="135" spans="2:4" ht="12">
      <c r="B135" s="2"/>
      <c r="C135" s="2"/>
      <c r="D135" s="2"/>
    </row>
    <row r="136" spans="2:4" ht="12">
      <c r="B136" s="2"/>
      <c r="C136" s="2"/>
      <c r="D136" s="2"/>
    </row>
    <row r="137" spans="2:4" ht="12">
      <c r="B137" s="2"/>
      <c r="C137" s="2"/>
      <c r="D137" s="2"/>
    </row>
    <row r="138" spans="2:4" ht="12">
      <c r="B138" s="2"/>
      <c r="C138" s="2"/>
      <c r="D138" s="2"/>
    </row>
    <row r="139" spans="2:4" ht="12">
      <c r="B139" s="2"/>
      <c r="C139" s="2"/>
      <c r="D139" s="2"/>
    </row>
    <row r="140" spans="2:4" ht="12">
      <c r="B140" s="2"/>
      <c r="C140" s="2"/>
      <c r="D140" s="2"/>
    </row>
    <row r="141" spans="2:4" ht="12">
      <c r="B141" s="2"/>
      <c r="C141" s="2"/>
      <c r="D141" s="2"/>
    </row>
    <row r="142" spans="2:4" ht="12">
      <c r="B142" s="2"/>
      <c r="C142" s="2"/>
      <c r="D142" s="2"/>
    </row>
    <row r="143" spans="2:4" ht="12">
      <c r="B143" s="2"/>
      <c r="C143" s="2"/>
      <c r="D143" s="2"/>
    </row>
    <row r="144" spans="2:4" ht="12">
      <c r="B144" s="2"/>
      <c r="C144" s="2"/>
      <c r="D144" s="2"/>
    </row>
    <row r="145" spans="2:4" ht="12">
      <c r="B145" s="2"/>
      <c r="C145" s="2"/>
      <c r="D145" s="2"/>
    </row>
    <row r="146" spans="2:4" ht="12">
      <c r="B146" s="2"/>
      <c r="C146" s="2"/>
      <c r="D146" s="2"/>
    </row>
    <row r="147" spans="2:4" ht="12">
      <c r="B147" s="2"/>
      <c r="C147" s="2"/>
      <c r="D147" s="2"/>
    </row>
    <row r="148" spans="2:4" ht="12">
      <c r="B148" s="2"/>
      <c r="C148" s="2"/>
      <c r="D148" s="2"/>
    </row>
    <row r="149" spans="2:4" ht="12">
      <c r="B149" s="2"/>
      <c r="C149" s="2"/>
      <c r="D149" s="2"/>
    </row>
    <row r="150" spans="2:4" ht="12">
      <c r="B150" s="2"/>
      <c r="C150" s="2"/>
      <c r="D150" s="2"/>
    </row>
    <row r="151" spans="2:4" ht="12">
      <c r="B151" s="2"/>
      <c r="C151" s="2"/>
      <c r="D151" s="2"/>
    </row>
    <row r="152" spans="2:4" ht="12">
      <c r="B152" s="2"/>
      <c r="C152" s="2"/>
      <c r="D152" s="2"/>
    </row>
    <row r="153" spans="2:4" ht="12">
      <c r="B153" s="2"/>
      <c r="C153" s="2"/>
      <c r="D153" s="2"/>
    </row>
    <row r="154" spans="2:4" ht="12">
      <c r="B154" s="2"/>
      <c r="C154" s="2"/>
      <c r="D154" s="2"/>
    </row>
    <row r="155" spans="2:4" ht="12">
      <c r="B155" s="2"/>
      <c r="C155" s="2"/>
      <c r="D155" s="2"/>
    </row>
    <row r="156" spans="2:4" ht="12">
      <c r="B156" s="2"/>
      <c r="C156" s="2"/>
      <c r="D156" s="2"/>
    </row>
    <row r="157" spans="2:4" ht="12">
      <c r="B157" s="2"/>
      <c r="C157" s="2"/>
      <c r="D157" s="2"/>
    </row>
    <row r="158" spans="2:4" ht="12">
      <c r="B158" s="2"/>
      <c r="C158" s="2"/>
      <c r="D158" s="2"/>
    </row>
    <row r="159" spans="2:4" ht="12">
      <c r="B159" s="2"/>
      <c r="C159" s="2"/>
      <c r="D159" s="2"/>
    </row>
    <row r="160" spans="2:4" ht="12">
      <c r="B160" s="2"/>
      <c r="C160" s="2"/>
      <c r="D160" s="2"/>
    </row>
    <row r="161" spans="2:4" ht="12">
      <c r="B161" s="2"/>
      <c r="C161" s="2"/>
      <c r="D161" s="2"/>
    </row>
    <row r="162" spans="2:4" ht="12">
      <c r="B162" s="2"/>
      <c r="C162" s="2"/>
      <c r="D162" s="2"/>
    </row>
    <row r="163" spans="2:4" ht="12">
      <c r="B163" s="2"/>
      <c r="C163" s="2"/>
      <c r="D163" s="2"/>
    </row>
    <row r="164" spans="2:4" ht="12">
      <c r="B164" s="2"/>
      <c r="C164" s="2"/>
      <c r="D164" s="2"/>
    </row>
    <row r="165" spans="2:4" ht="12">
      <c r="B165" s="2"/>
      <c r="C165" s="2"/>
      <c r="D165" s="2"/>
    </row>
    <row r="166" spans="2:4" ht="12">
      <c r="B166" s="2"/>
      <c r="C166" s="2"/>
      <c r="D166" s="2"/>
    </row>
    <row r="167" spans="2:4" ht="12">
      <c r="B167" s="2"/>
      <c r="C167" s="2"/>
      <c r="D167" s="2"/>
    </row>
    <row r="168" spans="2:4" ht="12">
      <c r="B168" s="2"/>
      <c r="C168" s="2"/>
      <c r="D168" s="2"/>
    </row>
    <row r="169" spans="2:4" ht="12">
      <c r="B169" s="2"/>
      <c r="C169" s="2"/>
      <c r="D169" s="2"/>
    </row>
    <row r="170" spans="2:4" ht="12">
      <c r="B170" s="2"/>
      <c r="C170" s="2"/>
      <c r="D170" s="2"/>
    </row>
    <row r="171" spans="2:4" ht="12">
      <c r="B171" s="2"/>
      <c r="C171" s="2"/>
      <c r="D171" s="2"/>
    </row>
    <row r="172" spans="2:4" ht="12">
      <c r="B172" s="2"/>
      <c r="C172" s="2"/>
      <c r="D172" s="2"/>
    </row>
    <row r="173" spans="2:4" ht="12">
      <c r="B173" s="2"/>
      <c r="C173" s="2"/>
      <c r="D173" s="2"/>
    </row>
    <row r="174" spans="2:4" ht="12">
      <c r="B174" s="2"/>
      <c r="C174" s="2"/>
      <c r="D174" s="2"/>
    </row>
    <row r="175" spans="2:4" ht="12">
      <c r="B175" s="2"/>
      <c r="C175" s="2"/>
      <c r="D175" s="2"/>
    </row>
    <row r="176" spans="2:4" ht="12">
      <c r="B176" s="2"/>
      <c r="C176" s="2"/>
      <c r="D176" s="2"/>
    </row>
    <row r="177" spans="2:4" ht="12">
      <c r="B177" s="2"/>
      <c r="C177" s="2"/>
      <c r="D177" s="2"/>
    </row>
    <row r="178" spans="2:4" ht="12">
      <c r="B178" s="2"/>
      <c r="C178" s="2"/>
      <c r="D178" s="2"/>
    </row>
    <row r="179" spans="2:4" ht="12">
      <c r="B179" s="2"/>
      <c r="C179" s="2"/>
      <c r="D179" s="2"/>
    </row>
    <row r="180" spans="2:4" ht="12">
      <c r="B180" s="2"/>
      <c r="C180" s="2"/>
      <c r="D180" s="2"/>
    </row>
    <row r="181" spans="2:4" ht="12">
      <c r="B181" s="2"/>
      <c r="C181" s="2"/>
      <c r="D181" s="2"/>
    </row>
    <row r="182" spans="2:4" ht="12">
      <c r="B182" s="2"/>
      <c r="C182" s="2"/>
      <c r="D182" s="2"/>
    </row>
    <row r="183" spans="2:4" ht="12">
      <c r="B183" s="2"/>
      <c r="C183" s="2"/>
      <c r="D183" s="2"/>
    </row>
    <row r="184" spans="2:4" ht="12">
      <c r="B184" s="2"/>
      <c r="C184" s="2"/>
      <c r="D184" s="2"/>
    </row>
    <row r="185" spans="2:4" ht="12">
      <c r="B185" s="2"/>
      <c r="C185" s="2"/>
      <c r="D185" s="2"/>
    </row>
    <row r="186" spans="2:4" ht="12">
      <c r="B186" s="2"/>
      <c r="C186" s="2"/>
      <c r="D186" s="2"/>
    </row>
    <row r="187" spans="2:4" ht="12">
      <c r="B187" s="2"/>
      <c r="C187" s="2"/>
      <c r="D187" s="2"/>
    </row>
    <row r="188" spans="2:4" ht="12">
      <c r="B188" s="2"/>
      <c r="C188" s="2"/>
      <c r="D188" s="2"/>
    </row>
    <row r="189" spans="2:4" ht="12">
      <c r="B189" s="2"/>
      <c r="C189" s="2"/>
      <c r="D189" s="2"/>
    </row>
    <row r="190" spans="2:4" ht="12">
      <c r="B190" s="2"/>
      <c r="C190" s="2"/>
      <c r="D190" s="2"/>
    </row>
    <row r="191" spans="2:4" ht="12">
      <c r="B191" s="2"/>
      <c r="C191" s="2"/>
      <c r="D191" s="2"/>
    </row>
    <row r="192" spans="2:4" ht="12">
      <c r="B192" s="2"/>
      <c r="C192" s="2"/>
      <c r="D192" s="2"/>
    </row>
    <row r="193" spans="2:4" ht="12">
      <c r="B193" s="2"/>
      <c r="C193" s="2"/>
      <c r="D193" s="2"/>
    </row>
    <row r="194" spans="2:4" ht="12">
      <c r="B194" s="2"/>
      <c r="C194" s="2"/>
      <c r="D194" s="2"/>
    </row>
    <row r="195" spans="2:4" ht="12">
      <c r="B195" s="2"/>
      <c r="C195" s="2"/>
      <c r="D195" s="2"/>
    </row>
    <row r="196" spans="2:4" ht="12">
      <c r="B196" s="2"/>
      <c r="C196" s="2"/>
      <c r="D196" s="2"/>
    </row>
    <row r="197" spans="2:4" ht="12">
      <c r="B197" s="2"/>
      <c r="C197" s="2"/>
      <c r="D197" s="2"/>
    </row>
    <row r="198" spans="2:4" ht="12">
      <c r="B198" s="2"/>
      <c r="C198" s="2"/>
      <c r="D198" s="2"/>
    </row>
    <row r="199" spans="2:4" ht="12">
      <c r="B199" s="2"/>
      <c r="C199" s="2"/>
      <c r="D199" s="2"/>
    </row>
    <row r="200" spans="2:4" ht="12">
      <c r="B200" s="2"/>
      <c r="C200" s="2"/>
      <c r="D200" s="2"/>
    </row>
    <row r="201" spans="2:4" ht="12">
      <c r="B201" s="2"/>
      <c r="C201" s="2"/>
      <c r="D201" s="2"/>
    </row>
    <row r="202" spans="2:4" ht="12">
      <c r="B202" s="2"/>
      <c r="C202" s="2"/>
      <c r="D202" s="2"/>
    </row>
    <row r="203" spans="2:4" ht="12">
      <c r="B203" s="2"/>
      <c r="C203" s="2"/>
      <c r="D203" s="2"/>
    </row>
    <row r="204" spans="2:4" ht="12">
      <c r="B204" s="2"/>
      <c r="C204" s="2"/>
      <c r="D204" s="2"/>
    </row>
    <row r="205" spans="2:4" ht="12">
      <c r="B205" s="2"/>
      <c r="C205" s="2"/>
      <c r="D205" s="2"/>
    </row>
    <row r="206" spans="2:4" ht="12">
      <c r="B206" s="2"/>
      <c r="C206" s="2"/>
      <c r="D206" s="2"/>
    </row>
    <row r="207" spans="2:4" ht="12">
      <c r="B207" s="2"/>
      <c r="C207" s="2"/>
      <c r="D207" s="2"/>
    </row>
    <row r="208" spans="2:4" ht="12">
      <c r="B208" s="2"/>
      <c r="C208" s="2"/>
      <c r="D208" s="2"/>
    </row>
    <row r="209" spans="2:4" ht="12">
      <c r="B209" s="2"/>
      <c r="C209" s="2"/>
      <c r="D209" s="2"/>
    </row>
    <row r="210" spans="2:4" ht="12">
      <c r="B210" s="2"/>
      <c r="C210" s="2"/>
      <c r="D210" s="2"/>
    </row>
    <row r="211" spans="2:4" ht="12">
      <c r="B211" s="2"/>
      <c r="C211" s="2"/>
      <c r="D211" s="2"/>
    </row>
    <row r="212" spans="2:4" ht="12">
      <c r="B212" s="2"/>
      <c r="C212" s="2"/>
      <c r="D212" s="2"/>
    </row>
    <row r="213" spans="2:4" ht="12">
      <c r="B213" s="2"/>
      <c r="C213" s="2"/>
      <c r="D213" s="2"/>
    </row>
    <row r="214" spans="2:4" ht="12">
      <c r="B214" s="2"/>
      <c r="C214" s="2"/>
      <c r="D214" s="2"/>
    </row>
    <row r="215" spans="2:4" ht="12">
      <c r="B215" s="2"/>
      <c r="C215" s="2"/>
      <c r="D215" s="2"/>
    </row>
    <row r="216" spans="2:4" ht="12">
      <c r="B216" s="2"/>
      <c r="C216" s="2"/>
      <c r="D216" s="2"/>
    </row>
    <row r="217" spans="2:4" ht="12">
      <c r="B217" s="2"/>
      <c r="C217" s="2"/>
      <c r="D217" s="2"/>
    </row>
    <row r="218" spans="2:4" ht="12">
      <c r="B218" s="2"/>
      <c r="C218" s="2"/>
      <c r="D218" s="2"/>
    </row>
    <row r="219" spans="2:4" ht="12">
      <c r="B219" s="2"/>
      <c r="C219" s="2"/>
      <c r="D219" s="2"/>
    </row>
    <row r="220" spans="2:4" ht="12">
      <c r="B220" s="2"/>
      <c r="C220" s="2"/>
      <c r="D220" s="2"/>
    </row>
    <row r="221" spans="2:4" ht="12">
      <c r="B221" s="2"/>
      <c r="C221" s="2"/>
      <c r="D221" s="2"/>
    </row>
    <row r="222" spans="2:4" ht="12">
      <c r="B222" s="2"/>
      <c r="C222" s="2"/>
      <c r="D222" s="2"/>
    </row>
    <row r="223" spans="2:4" ht="12">
      <c r="B223" s="2"/>
      <c r="C223" s="2"/>
      <c r="D223" s="2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Julie Rehfeld</cp:lastModifiedBy>
  <cp:lastPrinted>2013-01-03T14:22:54Z</cp:lastPrinted>
  <dcterms:created xsi:type="dcterms:W3CDTF">2003-01-24T21:07:04Z</dcterms:created>
  <dcterms:modified xsi:type="dcterms:W3CDTF">2023-07-03T12:42:04Z</dcterms:modified>
  <cp:category/>
  <cp:version/>
  <cp:contentType/>
  <cp:contentStatus/>
</cp:coreProperties>
</file>